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<sst xmlns="http://schemas.openxmlformats.org/spreadsheetml/2006/main" count="3502" uniqueCount="1534">
  <si>
    <t>ИНФРА-М Научно-издательский Центр</t>
  </si>
  <si>
    <t>10. Сельское, лесное, рыбное хозяйство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</si>
  <si>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</si>
  <si>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</si>
  <si>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</si>
  <si>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</si>
  <si>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</si>
  <si>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</si>
  <si>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</si>
  <si>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</si>
  <si>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</si>
  <si>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</si>
  <si>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</si>
  <si>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</si>
  <si>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</si>
  <si>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</si>
  <si>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</si>
  <si>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</si>
  <si>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</si>
  <si>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</si>
  <si>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</si>
  <si>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</si>
  <si>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</si>
  <si>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</si>
  <si>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</si>
  <si>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</si>
  <si>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</si>
  <si>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</si>
  <si>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</si>
  <si>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</si>
  <si>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</si>
  <si>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</si>
  <si>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</si>
  <si>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</si>
  <si>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</si>
  <si>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</si>
  <si>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</si>
  <si>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</si>
  <si>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</si>
  <si>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</si>
  <si>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</si>
  <si>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</si>
  <si>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</si>
  <si>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</si>
  <si>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</si>
  <si>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</si>
  <si>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</si>
  <si>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</si>
  <si>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</si>
  <si>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</si>
  <si>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</si>
  <si>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</si>
  <si>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</si>
  <si>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</si>
  <si>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</si>
  <si>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</si>
  <si>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</si>
  <si>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</si>
  <si>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</si>
  <si>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</si>
  <si>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</si>
  <si>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</si>
  <si>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</si>
  <si>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</si>
  <si>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</si>
  <si>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</si>
  <si>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</si>
  <si>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</si>
  <si>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</si>
  <si>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</si>
  <si>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</si>
  <si>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</si>
  <si>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</si>
  <si>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</si>
  <si>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</si>
  <si>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</si>
  <si>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</si>
  <si>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</si>
  <si>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</si>
  <si>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</si>
  <si>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</si>
  <si>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</si>
  <si>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</si>
  <si>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</si>
  <si>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</si>
  <si>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</si>
  <si>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</si>
  <si>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</si>
  <si>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</si>
  <si>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</si>
  <si>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</si>
  <si>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</si>
  <si>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</si>
  <si>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</si>
  <si>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</si>
  <si>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</si>
  <si>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</si>
  <si>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</si>
  <si>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</si>
  <si>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</si>
  <si>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</si>
  <si>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</si>
  <si>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</si>
  <si>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</si>
  <si>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</si>
  <si>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</si>
  <si>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</si>
  <si>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</si>
  <si>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</si>
  <si>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</si>
  <si>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</si>
  <si>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</si>
  <si>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</si>
  <si>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</si>
  <si>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</si>
  <si>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</si>
  <si>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</si>
  <si>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</si>
  <si>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</si>
  <si>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</si>
  <si>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</si>
  <si>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</si>
  <si>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</si>
  <si>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</si>
  <si>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</si>
  <si>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</si>
  <si>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</si>
  <si>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</si>
  <si>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</si>
  <si>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</si>
  <si>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</si>
  <si>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</si>
  <si>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</si>
  <si>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</si>
  <si>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</si>
  <si>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</si>
  <si>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</si>
  <si>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</si>
  <si>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</si>
  <si>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</si>
  <si>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</si>
  <si>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</si>
  <si>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</si>
  <si>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</si>
  <si>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</si>
  <si>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</si>
  <si>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</si>
  <si>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</si>
  <si>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</si>
  <si>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</si>
  <si>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</si>
  <si>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</si>
  <si>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</si>
  <si>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</si>
  <si>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</si>
  <si>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</si>
  <si>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</si>
  <si>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</si>
  <si>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</si>
  <si>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</si>
  <si>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</si>
  <si>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</si>
  <si>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</si>
  <si>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</si>
  <si>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</si>
  <si>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</si>
  <si>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</si>
  <si>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</si>
  <si>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</si>
  <si>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</si>
  <si>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</si>
  <si>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</si>
  <si>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</si>
  <si>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</si>
  <si>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</si>
  <si>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</si>
  <si>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</si>
  <si>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</si>
  <si>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</si>
  <si>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</si>
  <si>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</si>
  <si>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</si>
  <si>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</si>
  <si>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</si>
  <si>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</si>
  <si>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</si>
  <si>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</si>
  <si>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</si>
  <si>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</si>
  <si>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</si>
  <si>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</si>
  <si>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</si>
  <si>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</si>
  <si>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</si>
  <si>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</si>
  <si>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</si>
  <si>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</si>
  <si>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</si>
  <si>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</si>
  <si>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</si>
  <si>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</si>
  <si>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</si>
  <si>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</si>
  <si>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</si>
  <si>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</si>
  <si>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</si>
  <si>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</si>
  <si>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</si>
  <si>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</si>
  <si>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</si>
  <si>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</si>
  <si>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</si>
  <si>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</si>
  <si>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</si>
  <si>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</si>
  <si>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</si>
  <si>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</si>
  <si>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</si>
  <si>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</si>
  <si>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</si>
  <si>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</si>
  <si>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</si>
  <si>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</si>
  <si>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</si>
  <si>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</si>
  <si>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</si>
  <si>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</si>
  <si>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</si>
  <si>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</si>
  <si>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</si>
  <si>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</si>
  <si>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</si>
  <si>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</si>
  <si>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</si>
  <si>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</si>
  <si>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</si>
  <si>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</si>
  <si>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</si>
  <si>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</si>
  <si>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</si>
  <si>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</si>
  <si>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</si>
  <si>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</si>
  <si>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</si>
  <si>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</si>
  <si>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</si>
  <si>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</si>
  <si>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</si>
  <si>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</si>
  <si>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</si>
  <si>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</si>
  <si>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</si>
  <si>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</si>
  <si>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</si>
  <si>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</si>
  <si>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</si>
  <si>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</si>
  <si>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</si>
  <si>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</si>
  <si>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</si>
  <si>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</si>
  <si>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</si>
  <si>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</si>
  <si>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</si>
  <si>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</si>
  <si>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</si>
  <si>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</si>
  <si>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</si>
  <si>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</si>
  <si>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</si>
  <si>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</si>
  <si>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</si>
  <si>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</si>
  <si>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</si>
  <si>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</si>
  <si>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</si>
  <si>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</si>
  <si>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</si>
  <si>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</si>
  <si>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</si>
  <si>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</si>
  <si>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</si>
  <si>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</si>
  <si>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</si>
  <si>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</si>
  <si>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</si>
  <si>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</si>
  <si>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</si>
  <si>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</si>
  <si>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</si>
  <si>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</si>
  <si>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</si>
  <si>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</si>
  <si>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</si>
  <si>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</si>
  <si>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</si>
  <si>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</si>
  <si>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</si>
  <si>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</si>
  <si>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</si>
  <si>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</si>
  <si>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</si>
  <si>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</si>
  <si>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</si>
  <si>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</si>
  <si>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</si>
  <si>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</si>
  <si>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</si>
  <si>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</si>
  <si>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</si>
  <si>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</si>
  <si>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</si>
  <si>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</si>
  <si>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</si>
  <si>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</si>
  <si>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</si>
  <si>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</si>
  <si>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</si>
  <si>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</si>
  <si>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</si>
  <si>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</si>
  <si>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</si>
  <si>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</si>
  <si>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</si>
  <si>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</si>
  <si>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</si>
  <si>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</si>
  <si>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</si>
  <si>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</si>
  <si>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</si>
  <si>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</si>
  <si>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</si>
  <si>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</si>
  <si>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</si>
  <si>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</si>
  <si>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</si>
  <si>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</si>
  <si>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</si>
  <si>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</si>
  <si>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</si>
  <si>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</si>
  <si>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</si>
  <si>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</si>
  <si>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</si>
  <si>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</si>
  <si>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</si>
  <si>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</si>
  <si>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</si>
  <si>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</si>
  <si>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</si>
  <si>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</si>
  <si>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</si>
  <si>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</si>
  <si>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</si>
  <si>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</si>
  <si>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</si>
  <si>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</si>
  <si>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</si>
  <si>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</si>
  <si>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</si>
  <si>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</si>
  <si>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</si>
  <si>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</si>
  <si>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</si>
  <si>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</si>
  <si>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</si>
  <si>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</si>
  <si>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</si>
  <si>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</si>
  <si>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</si>
  <si>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</si>
  <si>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</si>
  <si>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</si>
  <si>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</si>
  <si>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</si>
  <si>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</si>
  <si>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</si>
  <si>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</si>
  <si>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</si>
  <si>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</si>
  <si>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</si>
  <si>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</si>
  <si>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</si>
  <si>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</si>
  <si>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</si>
  <si>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</si>
  <si>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</si>
  <si>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</si>
  <si>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</si>
  <si>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</si>
  <si>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</si>
  <si>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</si>
  <si>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</si>
  <si>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</si>
  <si>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</si>
  <si>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</si>
  <si>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</si>
  <si>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</si>
  <si>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</si>
  <si>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</si>
  <si>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</si>
  <si>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</si>
  <si>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</si>
  <si>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</si>
  <si>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</si>
  <si>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</si>
  <si>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</si>
  <si>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</si>
  <si>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</si>
  <si>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</si>
  <si>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</si>
  <si>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</si>
  <si>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</si>
  <si>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</si>
  <si>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</si>
  <si>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</si>
  <si>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</si>
  <si>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</si>
  <si>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</si>
  <si>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</si>
  <si>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</si>
  <si>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</si>
  <si>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</si>
  <si>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</si>
  <si>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</si>
  <si>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</si>
  <si>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</si>
  <si>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</si>
  <si>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</si>
  <si>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</si>
  <si>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</si>
  <si>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</si>
  <si>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</si>
  <si>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</si>
  <si>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</si>
  <si>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</si>
  <si>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</si>
  <si>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</si>
  <si>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</si>
  <si>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</si>
  <si>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</si>
  <si>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</si>
  <si>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</si>
  <si>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</si>
  <si>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</si>
  <si>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</si>
  <si>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</si>
  <si>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</si>
  <si>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</si>
  <si>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</si>
  <si>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</si>
  <si>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</si>
  <si>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</si>
  <si>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</si>
  <si>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</si>
  <si>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</si>
  <si>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</si>
  <si>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</si>
  <si>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</si>
  <si>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</si>
  <si>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</si>
  <si>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</si>
  <si>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</si>
  <si>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</si>
  <si>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</si>
  <si>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</si>
  <si>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</si>
  <si>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</si>
  <si>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</si>
  <si>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</si>
  <si>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</si>
  <si>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</si>
  <si>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</si>
  <si>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</si>
  <si>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</si>
  <si>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</si>
  <si>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</si>
  <si>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</si>
  <si>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</si>
  <si>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</si>
  <si>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</si>
  <si>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</si>
  <si>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</si>
  <si>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</si>
  <si>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</si>
  <si>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</si>
  <si>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</si>
  <si>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</si>
  <si>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</si>
  <si>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</si>
  <si>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</si>
  <si>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</si>
  <si>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</si>
  <si>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</si>
  <si>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</si>
  <si>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</si>
  <si>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</si>
  <si>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</si>
  <si>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</si>
  <si>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</si>
  <si>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</si>
  <si>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</si>
  <si>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</si>
  <si>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</si>
  <si>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</si>
  <si>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</si>
  <si>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</si>
  <si>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</si>
  <si>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</si>
  <si>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</si>
  <si>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</si>
  <si>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</si>
  <si>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</si>
  <si>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</si>
  <si>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</si>
  <si>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</si>
  <si>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</si>
  <si>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</si>
  <si>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</si>
  <si>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</si>
  <si>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</si>
  <si>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</si>
  <si>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</si>
  <si>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</si>
  <si>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</si>
  <si>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</si>
  <si>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</si>
  <si>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</si>
  <si>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</si>
  <si>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</si>
  <si>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</si>
  <si>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</si>
  <si>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</si>
  <si>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</si>
  <si>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</si>
  <si>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</si>
  <si>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</si>
  <si>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</si>
  <si>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</si>
  <si>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</si>
  <si>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</si>
  <si>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</si>
  <si>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</si>
  <si>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</si>
  <si>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</si>
  <si>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</si>
  <si>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</si>
  <si>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</si>
  <si>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</si>
  <si>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</si>
  <si>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</si>
  <si>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</si>
  <si>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</si>
  <si>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</si>
  <si>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</si>
  <si>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</si>
  <si>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</si>
  <si>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</si>
  <si>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</si>
  <si>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</si>
  <si>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</si>
  <si>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</si>
  <si>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</si>
  <si>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</si>
  <si>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</si>
  <si>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</si>
  <si>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</si>
  <si>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</si>
  <si>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</si>
  <si>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</si>
  <si>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</si>
  <si>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</si>
  <si>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</si>
  <si>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</si>
  <si>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</si>
  <si>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</si>
  <si>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</si>
  <si>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</si>
  <si>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</si>
  <si>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</si>
  <si>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</si>
  <si>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</si>
  <si>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</si>
  <si>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</si>
  <si>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</si>
  <si>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</si>
  <si>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</si>
  <si>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</si>
  <si>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</si>
  <si>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</si>
  <si>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</si>
  <si>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</si>
  <si>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</si>
  <si>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</si>
  <si>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</si>
  <si>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</si>
  <si>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</si>
  <si>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</si>
  <si>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</si>
  <si>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</si>
  <si>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</si>
  <si>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</si>
  <si>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</si>
  <si>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</si>
  <si>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</si>
  <si>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</si>
  <si>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</si>
  <si>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</si>
  <si>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</si>
  <si>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</si>
  <si>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</si>
  <si>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</si>
  <si>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</si>
  <si>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</si>
  <si>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</si>
  <si>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</si>
  <si>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</si>
  <si>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</si>
  <si>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</si>
  <si>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</si>
  <si>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</si>
  <si>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</si>
  <si>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</si>
  <si>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</si>
  <si>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</si>
  <si>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</si>
  <si>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</si>
  <si>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</si>
  <si>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</si>
  <si>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</si>
  <si>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</si>
  <si>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</si>
  <si>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</si>
  <si>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</si>
  <si>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</si>
  <si>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</si>
  <si>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</si>
  <si>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</si>
  <si>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</si>
  <si>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</si>
  <si>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</si>
  <si>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</si>
  <si>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</si>
  <si>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</si>
  <si>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</si>
  <si>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</si>
  <si>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</si>
  <si>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</si>
  <si>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</si>
  <si>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</si>
  <si>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</si>
  <si>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</si>
  <si>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</si>
  <si>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</si>
  <si>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</si>
  <si>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</si>
  <si>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</si>
  <si>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</si>
  <si>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</si>
  <si>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</si>
  <si>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</si>
  <si>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</si>
  <si>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</si>
  <si>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</si>
  <si>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</si>
  <si>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</si>
  <si>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</si>
  <si>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</si>
  <si>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</si>
  <si>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</si>
  <si>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</si>
  <si>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</si>
  <si>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</si>
  <si>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</si>
  <si>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</si>
  <si>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</si>
  <si>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</si>
  <si>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</si>
  <si>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</si>
  <si>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</si>
  <si>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</si>
  <si>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</si>
  <si>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</si>
  <si>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</si>
  <si>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</si>
  <si>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</si>
  <si>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</si>
  <si>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</si>
  <si>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</si>
  <si>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</si>
  <si>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</si>
  <si>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</si>
  <si>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</si>
  <si>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</si>
  <si>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</si>
  <si>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</si>
  <si>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</si>
  <si>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</si>
  <si>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</si>
  <si>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</si>
  <si>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</si>
  <si>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</si>
  <si>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</si>
  <si>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</si>
  <si>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</si>
  <si>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</si>
  <si>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</si>
  <si>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</si>
  <si>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</si>
  <si>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</si>
  <si>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</si>
  <si>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</si>
  <si>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</si>
  <si>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</si>
  <si>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</si>
  <si>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</si>
  <si>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</si>
  <si>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</si>
  <si>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</si>
  <si>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</si>
  <si>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</si>
  <si>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</si>
  <si>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</si>
  <si>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</si>
  <si>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</si>
  <si>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</si>
  <si>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</si>
  <si>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</si>
  <si>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</si>
  <si>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</si>
  <si>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</si>
  <si>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</si>
  <si>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</si>
  <si>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</si>
  <si>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</si>
  <si>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</si>
  <si>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</si>
  <si>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</si>
  <si>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</si>
  <si>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</si>
  <si>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</si>
  <si>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</si>
  <si>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</si>
  <si>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</si>
  <si>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</si>
  <si>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</si>
  <si>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</si>
  <si>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</si>
  <si>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</si>
  <si>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</si>
  <si>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</si>
  <si>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</si>
  <si>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</si>
  <si>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</si>
  <si>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</si>
  <si>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</si>
  <si>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</si>
  <si>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</si>
  <si>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</si>
  <si>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</si>
  <si>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</si>
  <si>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</si>
  <si>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</si>
  <si>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</si>
  <si>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</si>
  <si>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</si>
  <si>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</si>
  <si>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</si>
  <si>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</si>
  <si>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</si>
  <si>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</si>
  <si>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</si>
  <si>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</si>
  <si>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</si>
  <si>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</si>
  <si>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</si>
  <si>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</si>
  <si>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</si>
  <si>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</si>
  <si>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</si>
  <si>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</si>
  <si>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</si>
  <si>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</si>
  <si>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</si>
  <si>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</si>
  <si>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</si>
  <si>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</si>
  <si>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</si>
  <si>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</si>
  <si>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</si>
  <si>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</si>
  <si>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</si>
  <si>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</si>
  <si>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</si>
  <si>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</si>
  <si>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</si>
  <si>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</si>
  <si>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</si>
  <si>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</si>
  <si>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</si>
  <si>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</si>
  <si>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</si>
  <si>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</si>
  <si>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</si>
  <si>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</si>
  <si>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</si>
  <si>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</si>
  <si>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</si>
  <si>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</si>
  <si>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</si>
  <si>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</si>
  <si>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</si>
  <si>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</si>
  <si>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</si>
  <si>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</si>
  <si>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</si>
  <si>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</si>
  <si>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</si>
  <si>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</si>
  <si>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</si>
  <si>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</si>
  <si>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</si>
  <si>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</si>
  <si>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</si>
  <si>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</si>
  <si>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</si>
  <si>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</si>
  <si>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</si>
  <si>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</si>
  <si>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</si>
  <si>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</si>
  <si>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</si>
  <si>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</si>
  <si>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</si>
  <si>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</si>
  <si>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</si>
  <si>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</si>
  <si>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</si>
  <si>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</si>
  <si>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</si>
  <si>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</si>
  <si>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</si>
  <si>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</si>
  <si>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</si>
  <si>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</si>
  <si>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</si>
  <si>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</si>
  <si>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</si>
  <si>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</si>
  <si>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</si>
  <si>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</si>
  <si>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</si>
  <si>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</si>
  <si>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</si>
  <si>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</si>
  <si>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</si>
  <si>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</si>
  <si>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</si>
  <si>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</si>
  <si>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</si>
  <si>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</si>
  <si>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</si>
  <si>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</si>
  <si>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</si>
  <si>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</si>
  <si>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</si>
  <si>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</si>
  <si>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</si>
  <si>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</si>
  <si>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</si>
  <si>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</si>
  <si>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</si>
  <si>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</si>
  <si>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</si>
  <si>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</si>
  <si>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</si>
  <si>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</si>
  <si>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</si>
  <si>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</si>
  <si>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</si>
  <si>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</si>
  <si>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</si>
  <si>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</si>
  <si>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</si>
  <si>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</si>
  <si>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</si>
  <si>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</si>
  <si>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</si>
  <si>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</si>
  <si>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</si>
  <si>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</si>
  <si>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</si>
  <si>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</si>
  <si>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</si>
  <si>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</si>
  <si>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</si>
  <si>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</si>
  <si>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</si>
  <si>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</si>
  <si>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</si>
  <si>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</si>
  <si>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</si>
  <si>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</si>
  <si>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</si>
  <si>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</si>
  <si>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</si>
  <si>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</si>
  <si>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</si>
  <si>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</si>
  <si>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</si>
  <si>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</si>
  <si>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</si>
  <si>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</si>
  <si>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</si>
  <si>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</si>
  <si>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</si>
  <si>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</si>
  <si>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</si>
  <si>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</si>
  <si>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</si>
  <si>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</si>
  <si>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</si>
  <si>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</si>
  <si>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</si>
  <si>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</si>
  <si>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</si>
  <si>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</si>
  <si>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</si>
  <si>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</si>
  <si>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</si>
  <si>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</si>
  <si>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</si>
  <si>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</si>
  <si>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</si>
  <si>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</si>
  <si>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</si>
  <si>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</si>
  <si>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</si>
  <si>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</si>
  <si>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</si>
  <si>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</si>
  <si>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</si>
  <si>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</si>
  <si>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</si>
  <si>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</si>
  <si>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</si>
  <si>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</si>
  <si>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</si>
  <si>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</si>
  <si>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</si>
  <si>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</si>
  <si>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</si>
  <si>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</si>
  <si>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</si>
  <si>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</si>
  <si>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</si>
  <si>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</si>
  <si>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</si>
  <si>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</si>
  <si>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</si>
  <si>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</si>
  <si>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</si>
  <si>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</si>
  <si>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</si>
  <si>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</si>
  <si>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</si>
  <si>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</si>
  <si>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</si>
  <si>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</si>
  <si>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</si>
  <si>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</si>
  <si>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</si>
  <si>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</si>
  <si>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</si>
  <si>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</si>
  <si>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</si>
  <si>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</si>
  <si>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</si>
  <si>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</si>
  <si>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</si>
  <si>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</si>
  <si>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</si>
  <si>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</si>
  <si>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</si>
  <si>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</si>
  <si>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</si>
  <si>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</si>
  <si>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</si>
  <si>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</si>
  <si>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</si>
  <si>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</si>
  <si>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</si>
  <si>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</si>
  <si>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</si>
  <si>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</si>
  <si>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</si>
  <si>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</si>
  <si>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</si>
  <si>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</si>
  <si>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</si>
  <si>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</si>
  <si>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</si>
  <si>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</si>
  <si>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</si>
  <si>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</si>
  <si>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</si>
  <si>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</si>
  <si>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</si>
  <si>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</si>
  <si>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</si>
  <si>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</si>
  <si>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</si>
  <si>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</si>
  <si>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</si>
  <si>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</si>
  <si>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</si>
  <si>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</si>
  <si>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</si>
  <si>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</si>
  <si>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</si>
  <si>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</si>
  <si>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</si>
  <si>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</si>
  <si>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</si>
  <si>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</si>
  <si>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</si>
  <si>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</si>
  <si>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</si>
  <si>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</si>
  <si>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</si>
  <si>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</si>
  <si>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</si>
  <si>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</si>
  <si>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</si>
  <si>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</si>
  <si>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</si>
  <si>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</si>
  <si>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</si>
  <si>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</si>
  <si>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</si>
  <si>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</si>
  <si>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</si>
  <si>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</si>
  <si>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</si>
  <si>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</si>
  <si>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</si>
  <si>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</si>
  <si>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</si>
  <si>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</si>
  <si>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</si>
  <si>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</si>
  <si>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</si>
  <si>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</si>
  <si>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</si>
  <si>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</si>
  <si>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</si>
  <si>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</si>
  <si>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</si>
  <si>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</si>
  <si>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</si>
  <si>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</si>
  <si>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</si>
  <si>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</si>
  <si>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</si>
  <si>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</si>
  <si>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</si>
  <si>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</si>
  <si>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</si>
  <si>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</si>
  <si>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</si>
  <si>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</si>
  <si>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</si>
  <si>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</si>
  <si>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</si>
  <si>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</si>
  <si>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</si>
  <si>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</si>
  <si>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</si>
  <si>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</si>
  <si>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</si>
  <si>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</si>
  <si>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</si>
  <si>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</si>
  <si>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</si>
  <si>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</si>
  <si>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</si>
  <si>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</si>
  <si>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</si>
  <si>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</si>
  <si>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</si>
  <si>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</si>
  <si>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</si>
  <si>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</si>
  <si>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</si>
  <si>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</si>
  <si>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</si>
  <si>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</si>
  <si>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</si>
  <si>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</si>
  <si>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</si>
  <si>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</si>
  <si>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</si>
  <si>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</si>
  <si>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</si>
  <si>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</si>
  <si>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</si>
  <si>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</si>
  <si>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</si>
  <si>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</si>
  <si>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</si>
  <si>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</si>
  <si>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</si>
  <si>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</si>
  <si>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</si>
  <si>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</si>
  <si>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</si>
  <si>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</si>
  <si>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</si>
  <si>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</si>
  <si>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</si>
  <si>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</si>
  <si>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</si>
  <si>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</si>
  <si>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</si>
  <si>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</si>
  <si>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</si>
  <si>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</si>
  <si>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</si>
  <si>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</si>
  <si>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</si>
  <si>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</si>
  <si>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</si>
  <si>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</si>
  <si>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</si>
  <si>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</si>
  <si>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</si>
  <si>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</si>
  <si>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</si>
  <si>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</si>
  <si>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</si>
  <si>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</si>
  <si>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</si>
  <si>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</si>
  <si>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</si>
  <si>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</si>
  <si>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</si>
  <si>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</si>
  <si>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</si>
  <si>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</si>
  <si>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</si>
  <si>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</si>
  <si>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</si>
  <si>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098050.10.01</t>
  </si>
  <si>
    <t>Словарь терминов по акушерству, гинекол..: Сл. / Г.Д.Некрасов-М.:Форум, НИЦ ИНФРА-М,2024 -112с.(О)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</si>
  <si>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</si>
  <si>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</si>
  <si>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</si>
  <si>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</si>
  <si>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</si>
  <si>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</si>
  <si>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</si>
  <si>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</si>
  <si>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</si>
  <si>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</si>
  <si>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</si>
  <si>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</si>
  <si>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</si>
  <si>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</si>
  <si>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</si>
  <si>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</si>
  <si>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</si>
  <si>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</si>
  <si>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</si>
  <si>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</si>
  <si>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</si>
  <si>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</si>
  <si>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</si>
  <si>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</si>
  <si>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</si>
  <si>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</si>
  <si>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</si>
  <si>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</si>
  <si>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</si>
  <si>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</si>
  <si>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</si>
  <si>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</si>
  <si>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</si>
  <si>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</si>
  <si>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</si>
  <si>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</si>
  <si>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</si>
  <si>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</si>
  <si>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</si>
  <si>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</si>
  <si>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</si>
  <si>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</si>
  <si>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</si>
  <si>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</si>
  <si>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</si>
  <si>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</si>
  <si>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</si>
  <si>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</si>
  <si>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</si>
  <si>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</si>
  <si>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</si>
  <si>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</si>
  <si>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</si>
  <si>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</si>
  <si>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</si>
  <si>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</si>
  <si>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</si>
  <si>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</si>
  <si>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</si>
  <si>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</si>
  <si>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</si>
  <si>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</si>
  <si>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</si>
  <si>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</si>
  <si>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</si>
  <si>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</si>
  <si>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</si>
  <si>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</si>
  <si>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</si>
  <si>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</si>
  <si>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</si>
  <si>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</si>
  <si>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</si>
  <si>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</si>
  <si>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</si>
  <si>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</si>
  <si>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</si>
  <si>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</si>
  <si>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</si>
  <si>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</si>
  <si>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</si>
  <si>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</si>
  <si>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</si>
  <si>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</si>
  <si>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</si>
  <si>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</si>
  <si>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</si>
  <si>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</si>
  <si>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</si>
  <si>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</si>
  <si>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</si>
  <si>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</si>
  <si>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</si>
  <si>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</si>
  <si>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</si>
  <si>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</si>
  <si>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</si>
  <si>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</si>
  <si>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</si>
  <si>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</si>
  <si>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</si>
  <si>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</si>
  <si>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</si>
  <si>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</si>
  <si>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</si>
  <si>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</si>
  <si>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</si>
  <si>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</si>
  <si>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</si>
  <si>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</si>
  <si>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</si>
  <si>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</si>
  <si>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</si>
  <si>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</si>
  <si>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</si>
  <si>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302500.05.01</t>
  </si>
  <si>
    <t>Химия почв: практикум: уч.пос. / В.Г.Мамонтов, - 2-е изд., испр. и доп.-М.:НИЦ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</si>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</sst>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3264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2894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1610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1610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13">
        <v>940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1574.9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1614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740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1320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824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810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1520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1514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2820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13">
        <v>840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1590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13">
        <v>854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1340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604.9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760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610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13">
        <v>860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774.9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724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640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2130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720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1724.9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13">
        <v>870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13">
        <v>990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13">
        <v>870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2074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2080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13">
        <v>954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1690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800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1110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1194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1720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1434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/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1440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1644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13">
        <v>890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13">
        <v>834.9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574.9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1730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1470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2020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13">
        <v>924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2410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2400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13">
        <v>890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1160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1960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1954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2400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1090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1090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1144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HYPERLINK("https://znanium.ru/catalog/product/2140703",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1160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1354.9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1084.9000000000001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2590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1650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544.9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660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620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13">
        <v>870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670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1130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2730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1024.9000000000001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1660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1320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1260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1104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HYPERLINK("https://znanium.ru/catalog/product/2126331",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1730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1080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1080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2140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1290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/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599</v>
      </c>
      <c r="C89" s="7">
        <v>1250</v>
      </c>
      <c r="D89" s="8" t="s">
        <v>600</v>
      </c>
      <c r="E89" s="8" t="s">
        <v>601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602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603</v>
      </c>
      <c r="S89" s="11" t="s">
        <v>604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605</v>
      </c>
      <c r="C90" s="7">
        <v>1640</v>
      </c>
      <c r="D90" s="8" t="s">
        <v>606</v>
      </c>
      <c r="E90" s="8" t="s">
        <v>601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607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608</v>
      </c>
      <c r="S90" s="11" t="s">
        <v>609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610</v>
      </c>
      <c r="C91" s="7">
        <v>1260</v>
      </c>
      <c r="D91" s="8" t="s">
        <v>611</v>
      </c>
      <c r="E91" s="8" t="s">
        <v>612</v>
      </c>
      <c r="F91" s="8" t="s">
        <v>613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614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615</v>
      </c>
      <c r="S91" s="11" t="s">
        <v>616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617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618</v>
      </c>
      <c r="C92" s="7">
        <v>1070</v>
      </c>
      <c r="D92" s="8" t="s">
        <v>619</v>
      </c>
      <c r="E92" s="8" t="s">
        <v>612</v>
      </c>
      <c r="F92" s="8" t="s">
        <v>613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620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621</v>
      </c>
      <c r="S92" s="11" t="s">
        <v>622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617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623</v>
      </c>
      <c r="C93" s="13">
        <v>910</v>
      </c>
      <c r="D93" s="8" t="s">
        <v>624</v>
      </c>
      <c r="E93" s="8" t="s">
        <v>625</v>
      </c>
      <c r="F93" s="8" t="s">
        <v>626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627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628</v>
      </c>
      <c r="S93" s="11" t="s">
        <v>629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630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631</v>
      </c>
      <c r="C94" s="7">
        <v>1980</v>
      </c>
      <c r="D94" s="8" t="s">
        <v>632</v>
      </c>
      <c r="E94" s="8" t="s">
        <v>633</v>
      </c>
      <c r="F94" s="8" t="s">
        <v>634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635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636</v>
      </c>
      <c r="S94" s="11" t="s">
        <v>637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638</v>
      </c>
      <c r="C95" s="7">
        <v>1790</v>
      </c>
      <c r="D95" s="8" t="s">
        <v>639</v>
      </c>
      <c r="E95" s="8" t="s">
        <v>640</v>
      </c>
      <c r="F95" s="8" t="s">
        <v>641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642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643</v>
      </c>
      <c r="S95" s="11" t="s">
        <v>644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645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646</v>
      </c>
      <c r="C96" s="7">
        <v>1190</v>
      </c>
      <c r="D96" s="8" t="s">
        <v>647</v>
      </c>
      <c r="E96" s="8" t="s">
        <v>648</v>
      </c>
      <c r="F96" s="8" t="s">
        <v>649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650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651</v>
      </c>
      <c r="S96" s="11" t="s">
        <v>652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653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654</v>
      </c>
      <c r="C97" s="13">
        <v>554.9</v>
      </c>
      <c r="D97" s="8" t="s">
        <v>655</v>
      </c>
      <c r="E97" s="8" t="s">
        <v>656</v>
      </c>
      <c r="F97" s="8" t="s">
        <v>657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658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659</v>
      </c>
      <c r="S97" s="11" t="s">
        <v>660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661</v>
      </c>
      <c r="C98" s="7">
        <v>1930</v>
      </c>
      <c r="D98" s="8" t="s">
        <v>662</v>
      </c>
      <c r="E98" s="8" t="s">
        <v>663</v>
      </c>
      <c r="F98" s="8" t="s">
        <v>664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665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636</v>
      </c>
      <c r="S98" s="11" t="s">
        <v>666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667</v>
      </c>
      <c r="C99" s="13">
        <v>930</v>
      </c>
      <c r="D99" s="8" t="s">
        <v>668</v>
      </c>
      <c r="E99" s="8" t="s">
        <v>669</v>
      </c>
      <c r="F99" s="8" t="s">
        <v>670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671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672</v>
      </c>
      <c r="S99" s="11" t="s">
        <v>673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674</v>
      </c>
      <c r="C100" s="13">
        <v>960</v>
      </c>
      <c r="D100" s="8" t="s">
        <v>675</v>
      </c>
      <c r="E100" s="8" t="s">
        <v>669</v>
      </c>
      <c r="F100" s="8" t="s">
        <v>676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677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678</v>
      </c>
      <c r="S100" s="11" t="s">
        <v>679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680</v>
      </c>
      <c r="C101" s="7">
        <v>2744</v>
      </c>
      <c r="D101" s="8" t="s">
        <v>681</v>
      </c>
      <c r="E101" s="8" t="s">
        <v>682</v>
      </c>
      <c r="F101" s="8" t="s">
        <v>683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684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685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686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687</v>
      </c>
      <c r="C102" s="7">
        <v>1720</v>
      </c>
      <c r="D102" s="8" t="s">
        <v>688</v>
      </c>
      <c r="E102" s="8" t="s">
        <v>689</v>
      </c>
      <c r="F102" s="8" t="s">
        <v>690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691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692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693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694</v>
      </c>
      <c r="C103" s="7">
        <v>1720</v>
      </c>
      <c r="D103" s="8" t="s">
        <v>695</v>
      </c>
      <c r="E103" s="8" t="s">
        <v>689</v>
      </c>
      <c r="F103" s="8" t="s">
        <v>690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696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697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693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698</v>
      </c>
      <c r="C104" s="13">
        <v>880</v>
      </c>
      <c r="D104" s="8" t="s">
        <v>699</v>
      </c>
      <c r="E104" s="8" t="s">
        <v>700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701</v>
      </c>
      <c r="N104" s="8" t="s">
        <v>41</v>
      </c>
      <c r="O104" s="8" t="s">
        <v>42</v>
      </c>
      <c r="P104" s="6" t="s">
        <v>702</v>
      </c>
      <c r="Q104" s="8" t="s">
        <v>44</v>
      </c>
      <c r="R104" s="10" t="s">
        <v>128</v>
      </c>
      <c r="S104" s="11" t="s">
        <v>703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704</v>
      </c>
    </row>
    <row r="105" spans="1:27" s="4" customFormat="1" ht="51.95" customHeight="1">
      <c r="A105" s="5">
        <v>0</v>
      </c>
      <c r="B105" s="6" t="s">
        <v>705</v>
      </c>
      <c r="C105" s="13">
        <v>714.9</v>
      </c>
      <c r="D105" s="8" t="s">
        <v>706</v>
      </c>
      <c r="E105" s="8" t="s">
        <v>707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708</v>
      </c>
      <c r="N105" s="8" t="s">
        <v>41</v>
      </c>
      <c r="O105" s="8" t="s">
        <v>42</v>
      </c>
      <c r="P105" s="6" t="s">
        <v>702</v>
      </c>
      <c r="Q105" s="8" t="s">
        <v>44</v>
      </c>
      <c r="R105" s="10" t="s">
        <v>128</v>
      </c>
      <c r="S105" s="11" t="s">
        <v>703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709</v>
      </c>
      <c r="C106" s="13">
        <v>790</v>
      </c>
      <c r="D106" s="8" t="s">
        <v>710</v>
      </c>
      <c r="E106" s="8" t="s">
        <v>711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712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713</v>
      </c>
      <c r="S106" s="11" t="s">
        <v>714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715</v>
      </c>
      <c r="C107" s="7">
        <v>1730</v>
      </c>
      <c r="D107" s="8" t="s">
        <v>716</v>
      </c>
      <c r="E107" s="8" t="s">
        <v>717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718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719</v>
      </c>
      <c r="S107" s="11" t="s">
        <v>720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721</v>
      </c>
      <c r="Y107" s="6"/>
      <c r="Z107" s="6"/>
      <c r="AA107" s="6" t="s">
        <v>722</v>
      </c>
    </row>
    <row r="108" spans="1:27" s="4" customFormat="1" ht="42" customHeight="1">
      <c r="A108" s="5">
        <v>0</v>
      </c>
      <c r="B108" s="6" t="s">
        <v>723</v>
      </c>
      <c r="C108" s="7">
        <v>1254</v>
      </c>
      <c r="D108" s="8" t="s">
        <v>724</v>
      </c>
      <c r="E108" s="8" t="s">
        <v>725</v>
      </c>
      <c r="F108" s="8" t="s">
        <v>726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727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728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729</v>
      </c>
      <c r="C109" s="7">
        <v>1034</v>
      </c>
      <c r="D109" s="8" t="s">
        <v>730</v>
      </c>
      <c r="E109" s="8" t="s">
        <v>731</v>
      </c>
      <c r="F109" s="8" t="s">
        <v>732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733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734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735</v>
      </c>
      <c r="C110" s="7">
        <v>1170</v>
      </c>
      <c r="D110" s="8" t="s">
        <v>736</v>
      </c>
      <c r="E110" s="8" t="s">
        <v>737</v>
      </c>
      <c r="F110" s="8" t="s">
        <v>738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739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740</v>
      </c>
      <c r="S110" s="11" t="s">
        <v>741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742</v>
      </c>
      <c r="C111" s="7">
        <v>1170</v>
      </c>
      <c r="D111" s="8" t="s">
        <v>743</v>
      </c>
      <c r="E111" s="8" t="s">
        <v>737</v>
      </c>
      <c r="F111" s="8" t="s">
        <v>738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744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745</v>
      </c>
      <c r="S111" s="11" t="s">
        <v>746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747</v>
      </c>
      <c r="C112" s="7">
        <v>1250</v>
      </c>
      <c r="D112" s="8" t="s">
        <v>748</v>
      </c>
      <c r="E112" s="8" t="s">
        <v>749</v>
      </c>
      <c r="F112" s="8" t="s">
        <v>750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751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752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753</v>
      </c>
      <c r="C113" s="7">
        <v>1764</v>
      </c>
      <c r="D113" s="8" t="s">
        <v>754</v>
      </c>
      <c r="E113" s="8" t="s">
        <v>755</v>
      </c>
      <c r="F113" s="8" t="s">
        <v>756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757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758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759</v>
      </c>
      <c r="C114" s="13">
        <v>744</v>
      </c>
      <c r="D114" s="8" t="s">
        <v>760</v>
      </c>
      <c r="E114" s="8" t="s">
        <v>761</v>
      </c>
      <c r="F114" s="8" t="s">
        <v>762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763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764</v>
      </c>
      <c r="C115" s="13">
        <v>554.9</v>
      </c>
      <c r="D115" s="8" t="s">
        <v>765</v>
      </c>
      <c r="E115" s="8" t="s">
        <v>766</v>
      </c>
      <c r="F115" s="8" t="s">
        <v>767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768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643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769</v>
      </c>
      <c r="C116" s="7">
        <v>1664</v>
      </c>
      <c r="D116" s="8" t="s">
        <v>770</v>
      </c>
      <c r="E116" s="8" t="s">
        <v>771</v>
      </c>
      <c r="F116" s="8" t="s">
        <v>772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773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774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775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776</v>
      </c>
      <c r="C117" s="13">
        <v>780</v>
      </c>
      <c r="D117" s="8" t="s">
        <v>777</v>
      </c>
      <c r="E117" s="8" t="s">
        <v>778</v>
      </c>
      <c r="F117" s="8" t="s">
        <v>779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780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781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782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783</v>
      </c>
      <c r="C118" s="7">
        <v>1590</v>
      </c>
      <c r="D118" s="8" t="s">
        <v>784</v>
      </c>
      <c r="E118" s="8" t="s">
        <v>785</v>
      </c>
      <c r="F118" s="8" t="s">
        <v>786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787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788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789</v>
      </c>
      <c r="C119" s="13">
        <v>634</v>
      </c>
      <c r="D119" s="8" t="s">
        <v>790</v>
      </c>
      <c r="E119" s="8" t="s">
        <v>791</v>
      </c>
      <c r="F119" s="8" t="s">
        <v>792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793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794</v>
      </c>
      <c r="S119" s="11" t="s">
        <v>795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HYPERLINK("https://znanium.ru/catalog/product/2102677", "Ознакомиться")</f>
        <v>Ознакомиться</v>
      </c>
      <c r="W119" s="8" t="s">
        <v>796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797</v>
      </c>
      <c r="C120" s="13">
        <v>870</v>
      </c>
      <c r="D120" s="8" t="s">
        <v>798</v>
      </c>
      <c r="E120" s="8" t="s">
        <v>799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800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801</v>
      </c>
      <c r="S120" s="11" t="s">
        <v>802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803</v>
      </c>
      <c r="C121" s="13">
        <v>940</v>
      </c>
      <c r="D121" s="8" t="s">
        <v>804</v>
      </c>
      <c r="E121" s="8" t="s">
        <v>805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806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807</v>
      </c>
      <c r="C122" s="13">
        <v>710</v>
      </c>
      <c r="D122" s="8" t="s">
        <v>808</v>
      </c>
      <c r="E122" s="8" t="s">
        <v>809</v>
      </c>
      <c r="F122" s="8" t="s">
        <v>810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811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812</v>
      </c>
      <c r="S122" s="11" t="s">
        <v>813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814</v>
      </c>
      <c r="C123" s="7">
        <v>1054</v>
      </c>
      <c r="D123" s="8" t="s">
        <v>815</v>
      </c>
      <c r="E123" s="8" t="s">
        <v>816</v>
      </c>
      <c r="F123" s="8" t="s">
        <v>817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818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819</v>
      </c>
      <c r="S123" s="11" t="s">
        <v>820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821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822</v>
      </c>
      <c r="C124" s="13">
        <v>810</v>
      </c>
      <c r="D124" s="8" t="s">
        <v>823</v>
      </c>
      <c r="E124" s="8" t="s">
        <v>824</v>
      </c>
      <c r="F124" s="8" t="s">
        <v>825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826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827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828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829</v>
      </c>
      <c r="C125" s="7">
        <v>1694</v>
      </c>
      <c r="D125" s="8" t="s">
        <v>830</v>
      </c>
      <c r="E125" s="8" t="s">
        <v>831</v>
      </c>
      <c r="F125" s="8" t="s">
        <v>832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 t="s">
        <v>835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836</v>
      </c>
      <c r="C126" s="7">
        <v>1690</v>
      </c>
      <c r="D126" s="8" t="s">
        <v>837</v>
      </c>
      <c r="E126" s="8" t="s">
        <v>831</v>
      </c>
      <c r="F126" s="8" t="s">
        <v>832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838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839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840</v>
      </c>
      <c r="C127" s="7">
        <v>1400</v>
      </c>
      <c r="D127" s="8" t="s">
        <v>841</v>
      </c>
      <c r="E127" s="8" t="s">
        <v>842</v>
      </c>
      <c r="F127" s="8" t="s">
        <v>843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845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846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847</v>
      </c>
      <c r="C128" s="7">
        <v>1550</v>
      </c>
      <c r="D128" s="8" t="s">
        <v>848</v>
      </c>
      <c r="E128" s="8" t="s">
        <v>849</v>
      </c>
      <c r="F128" s="8" t="s">
        <v>843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850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845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846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851</v>
      </c>
      <c r="C129" s="7">
        <v>1740</v>
      </c>
      <c r="D129" s="8" t="s">
        <v>852</v>
      </c>
      <c r="E129" s="8" t="s">
        <v>853</v>
      </c>
      <c r="F129" s="8" t="s">
        <v>854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855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856</v>
      </c>
      <c r="S129" s="11" t="s">
        <v>857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858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859</v>
      </c>
      <c r="C130" s="7">
        <v>1074.9000000000001</v>
      </c>
      <c r="D130" s="8" t="s">
        <v>860</v>
      </c>
      <c r="E130" s="8" t="s">
        <v>861</v>
      </c>
      <c r="F130" s="8" t="s">
        <v>862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863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864</v>
      </c>
      <c r="S130" s="11" t="s">
        <v>865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866</v>
      </c>
      <c r="C131" s="7">
        <v>1320</v>
      </c>
      <c r="D131" s="8" t="s">
        <v>867</v>
      </c>
      <c r="E131" s="8" t="s">
        <v>868</v>
      </c>
      <c r="F131" s="8" t="s">
        <v>869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870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871</v>
      </c>
      <c r="S131" s="11" t="s">
        <v>872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873</v>
      </c>
      <c r="C132" s="13">
        <v>890</v>
      </c>
      <c r="D132" s="8" t="s">
        <v>874</v>
      </c>
      <c r="E132" s="8" t="s">
        <v>875</v>
      </c>
      <c r="F132" s="8" t="s">
        <v>876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877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878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879</v>
      </c>
      <c r="C133" s="7">
        <v>1240</v>
      </c>
      <c r="D133" s="8" t="s">
        <v>880</v>
      </c>
      <c r="E133" s="8" t="s">
        <v>881</v>
      </c>
      <c r="F133" s="8" t="s">
        <v>882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883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884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885</v>
      </c>
      <c r="X133" s="6"/>
      <c r="Y133" s="6"/>
      <c r="Z133" s="6"/>
      <c r="AA133" s="6" t="s">
        <v>704</v>
      </c>
    </row>
    <row r="134" spans="1:27" s="4" customFormat="1" ht="51.95" customHeight="1">
      <c r="A134" s="5">
        <v>0</v>
      </c>
      <c r="B134" s="6" t="s">
        <v>886</v>
      </c>
      <c r="C134" s="7">
        <v>1360</v>
      </c>
      <c r="D134" s="8" t="s">
        <v>887</v>
      </c>
      <c r="E134" s="8" t="s">
        <v>881</v>
      </c>
      <c r="F134" s="8" t="s">
        <v>888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889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890</v>
      </c>
      <c r="S134" s="11" t="s">
        <v>891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704</v>
      </c>
    </row>
    <row r="135" spans="1:27" s="4" customFormat="1" ht="42" customHeight="1">
      <c r="A135" s="5">
        <v>0</v>
      </c>
      <c r="B135" s="6" t="s">
        <v>892</v>
      </c>
      <c r="C135" s="7">
        <v>1474</v>
      </c>
      <c r="D135" s="8" t="s">
        <v>893</v>
      </c>
      <c r="E135" s="8" t="s">
        <v>894</v>
      </c>
      <c r="F135" s="8" t="s">
        <v>895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896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HYPERLINK("https://znanium.ru/catalog/product/2094497", "Ознакомиться")</f>
        <v>Ознакомиться</v>
      </c>
      <c r="W135" s="8" t="s">
        <v>897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898</v>
      </c>
      <c r="C136" s="7">
        <v>2060</v>
      </c>
      <c r="D136" s="8" t="s">
        <v>899</v>
      </c>
      <c r="E136" s="8" t="s">
        <v>900</v>
      </c>
      <c r="F136" s="8" t="s">
        <v>901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902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903</v>
      </c>
      <c r="S136" s="11" t="s">
        <v>904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905</v>
      </c>
      <c r="C137" s="13">
        <v>930</v>
      </c>
      <c r="D137" s="8" t="s">
        <v>906</v>
      </c>
      <c r="E137" s="8" t="s">
        <v>907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908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909</v>
      </c>
      <c r="C138" s="13">
        <v>930</v>
      </c>
      <c r="D138" s="8" t="s">
        <v>910</v>
      </c>
      <c r="E138" s="8" t="s">
        <v>907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911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912</v>
      </c>
      <c r="S138" s="11" t="s">
        <v>913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914</v>
      </c>
      <c r="C139" s="7">
        <v>1090</v>
      </c>
      <c r="D139" s="8" t="s">
        <v>915</v>
      </c>
      <c r="E139" s="8" t="s">
        <v>916</v>
      </c>
      <c r="F139" s="8" t="s">
        <v>917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918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919</v>
      </c>
      <c r="S139" s="11" t="s">
        <v>920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921</v>
      </c>
      <c r="C140" s="13">
        <v>854</v>
      </c>
      <c r="D140" s="8" t="s">
        <v>922</v>
      </c>
      <c r="E140" s="8" t="s">
        <v>923</v>
      </c>
      <c r="F140" s="8" t="s">
        <v>924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925</v>
      </c>
      <c r="N140" s="8" t="s">
        <v>41</v>
      </c>
      <c r="O140" s="8" t="s">
        <v>42</v>
      </c>
      <c r="P140" s="6" t="s">
        <v>702</v>
      </c>
      <c r="Q140" s="8" t="s">
        <v>44</v>
      </c>
      <c r="R140" s="10" t="s">
        <v>713</v>
      </c>
      <c r="S140" s="11" t="s">
        <v>926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HYPERLINK("https://znanium.ru/catalog/product/2141512",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927</v>
      </c>
      <c r="C141" s="13">
        <v>494</v>
      </c>
      <c r="D141" s="8" t="s">
        <v>928</v>
      </c>
      <c r="E141" s="8" t="s">
        <v>929</v>
      </c>
      <c r="F141" s="8" t="s">
        <v>930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931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932</v>
      </c>
      <c r="S141" s="11" t="s">
        <v>933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934</v>
      </c>
      <c r="C142" s="13">
        <v>870</v>
      </c>
      <c r="D142" s="8" t="s">
        <v>935</v>
      </c>
      <c r="E142" s="8" t="s">
        <v>936</v>
      </c>
      <c r="F142" s="8" t="s">
        <v>937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938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939</v>
      </c>
      <c r="S142" s="11" t="s">
        <v>940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941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942</v>
      </c>
      <c r="C143" s="7">
        <v>2150</v>
      </c>
      <c r="D143" s="8" t="s">
        <v>943</v>
      </c>
      <c r="E143" s="8" t="s">
        <v>944</v>
      </c>
      <c r="F143" s="8" t="s">
        <v>945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946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947</v>
      </c>
      <c r="C144" s="7">
        <v>2130</v>
      </c>
      <c r="D144" s="8" t="s">
        <v>948</v>
      </c>
      <c r="E144" s="8" t="s">
        <v>944</v>
      </c>
      <c r="F144" s="8" t="s">
        <v>945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949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950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951</v>
      </c>
      <c r="C145" s="13">
        <v>770</v>
      </c>
      <c r="D145" s="8" t="s">
        <v>952</v>
      </c>
      <c r="E145" s="8" t="s">
        <v>953</v>
      </c>
      <c r="F145" s="8" t="s">
        <v>954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955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956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957</v>
      </c>
      <c r="X145" s="6"/>
      <c r="Y145" s="6"/>
      <c r="Z145" s="6"/>
      <c r="AA145" s="6" t="s">
        <v>958</v>
      </c>
    </row>
    <row r="146" spans="1:27" s="4" customFormat="1" ht="51.95" customHeight="1">
      <c r="A146" s="5">
        <v>0</v>
      </c>
      <c r="B146" s="6" t="s">
        <v>959</v>
      </c>
      <c r="C146" s="7">
        <v>1850</v>
      </c>
      <c r="D146" s="8" t="s">
        <v>960</v>
      </c>
      <c r="E146" s="8" t="s">
        <v>961</v>
      </c>
      <c r="F146" s="8" t="s">
        <v>962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963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964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965</v>
      </c>
      <c r="C147" s="7">
        <v>1260</v>
      </c>
      <c r="D147" s="8" t="s">
        <v>966</v>
      </c>
      <c r="E147" s="8" t="s">
        <v>967</v>
      </c>
      <c r="F147" s="8" t="s">
        <v>968</v>
      </c>
      <c r="G147" s="6" t="s">
        <v>37</v>
      </c>
      <c r="H147" s="6" t="s">
        <v>38</v>
      </c>
      <c r="I147" s="8" t="s">
        <v>969</v>
      </c>
      <c r="J147" s="9">
        <v>1</v>
      </c>
      <c r="K147" s="9">
        <v>267</v>
      </c>
      <c r="L147" s="9">
        <v>2024</v>
      </c>
      <c r="M147" s="8" t="s">
        <v>970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971</v>
      </c>
      <c r="S147" s="11" t="s">
        <v>972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973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974</v>
      </c>
      <c r="C148" s="7">
        <v>1920</v>
      </c>
      <c r="D148" s="8" t="s">
        <v>975</v>
      </c>
      <c r="E148" s="8" t="s">
        <v>976</v>
      </c>
      <c r="F148" s="8" t="s">
        <v>977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978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979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980</v>
      </c>
      <c r="C149" s="7">
        <v>1240</v>
      </c>
      <c r="D149" s="8" t="s">
        <v>981</v>
      </c>
      <c r="E149" s="8" t="s">
        <v>982</v>
      </c>
      <c r="F149" s="8" t="s">
        <v>983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984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985</v>
      </c>
      <c r="S149" s="11" t="s">
        <v>986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987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988</v>
      </c>
      <c r="C150" s="7">
        <v>1590</v>
      </c>
      <c r="D150" s="8" t="s">
        <v>989</v>
      </c>
      <c r="E150" s="8" t="s">
        <v>990</v>
      </c>
      <c r="F150" s="8" t="s">
        <v>991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992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993</v>
      </c>
      <c r="S150" s="11" t="s">
        <v>994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995</v>
      </c>
      <c r="C151" s="7">
        <v>1190</v>
      </c>
      <c r="D151" s="8" t="s">
        <v>996</v>
      </c>
      <c r="E151" s="8" t="s">
        <v>997</v>
      </c>
      <c r="F151" s="8" t="s">
        <v>998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999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1000</v>
      </c>
      <c r="S151" s="11" t="s">
        <v>1001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1002</v>
      </c>
      <c r="C152" s="7">
        <v>1080</v>
      </c>
      <c r="D152" s="8" t="s">
        <v>1003</v>
      </c>
      <c r="E152" s="8" t="s">
        <v>997</v>
      </c>
      <c r="F152" s="8" t="s">
        <v>1004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1005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1006</v>
      </c>
      <c r="S152" s="11" t="s">
        <v>1007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987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1008</v>
      </c>
      <c r="C153" s="7">
        <v>1650</v>
      </c>
      <c r="D153" s="8" t="s">
        <v>1009</v>
      </c>
      <c r="E153" s="8" t="s">
        <v>1010</v>
      </c>
      <c r="F153" s="8" t="s">
        <v>1011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1012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1013</v>
      </c>
      <c r="S153" s="11" t="s">
        <v>1014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1015</v>
      </c>
      <c r="C154" s="13">
        <v>874.9</v>
      </c>
      <c r="D154" s="8" t="s">
        <v>1016</v>
      </c>
      <c r="E154" s="8" t="s">
        <v>1017</v>
      </c>
      <c r="F154" s="8" t="s">
        <v>1018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1019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1020</v>
      </c>
      <c r="S154" s="11" t="s">
        <v>1021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1022</v>
      </c>
    </row>
    <row r="155" spans="1:27" s="4" customFormat="1" ht="51.95" customHeight="1">
      <c r="A155" s="5">
        <v>0</v>
      </c>
      <c r="B155" s="6" t="s">
        <v>1023</v>
      </c>
      <c r="C155" s="7">
        <v>1070</v>
      </c>
      <c r="D155" s="8" t="s">
        <v>1024</v>
      </c>
      <c r="E155" s="8" t="s">
        <v>1025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1026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1027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1028</v>
      </c>
      <c r="C156" s="7">
        <v>1924</v>
      </c>
      <c r="D156" s="8" t="s">
        <v>1029</v>
      </c>
      <c r="E156" s="8" t="s">
        <v>1030</v>
      </c>
      <c r="F156" s="8" t="s">
        <v>1031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1032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1033</v>
      </c>
      <c r="S156" s="11" t="s">
        <v>1034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1035</v>
      </c>
      <c r="C157" s="7">
        <v>1574</v>
      </c>
      <c r="D157" s="8" t="s">
        <v>1036</v>
      </c>
      <c r="E157" s="8" t="s">
        <v>1037</v>
      </c>
      <c r="F157" s="8" t="s">
        <v>1038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1039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1040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1041</v>
      </c>
      <c r="C158" s="7">
        <v>1330</v>
      </c>
      <c r="D158" s="8" t="s">
        <v>1042</v>
      </c>
      <c r="E158" s="8" t="s">
        <v>1043</v>
      </c>
      <c r="F158" s="8" t="s">
        <v>1044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1045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1046</v>
      </c>
      <c r="C159" s="7">
        <v>1370</v>
      </c>
      <c r="D159" s="8" t="s">
        <v>1047</v>
      </c>
      <c r="E159" s="8" t="s">
        <v>1043</v>
      </c>
      <c r="F159" s="8" t="s">
        <v>1044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1048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1049</v>
      </c>
      <c r="S159" s="11" t="s">
        <v>1050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1051</v>
      </c>
    </row>
    <row r="160" spans="1:27" s="4" customFormat="1" ht="51.95" customHeight="1">
      <c r="A160" s="5">
        <v>0</v>
      </c>
      <c r="B160" s="6" t="s">
        <v>1052</v>
      </c>
      <c r="C160" s="13">
        <v>814.9</v>
      </c>
      <c r="D160" s="8" t="s">
        <v>1053</v>
      </c>
      <c r="E160" s="8" t="s">
        <v>1054</v>
      </c>
      <c r="F160" s="8" t="s">
        <v>1055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1056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1057</v>
      </c>
      <c r="S160" s="11" t="s">
        <v>1058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1059</v>
      </c>
      <c r="C161" s="7">
        <v>2244.9</v>
      </c>
      <c r="D161" s="8" t="s">
        <v>1060</v>
      </c>
      <c r="E161" s="8" t="s">
        <v>1061</v>
      </c>
      <c r="F161" s="8" t="s">
        <v>1062</v>
      </c>
      <c r="G161" s="6" t="s">
        <v>37</v>
      </c>
      <c r="H161" s="6" t="s">
        <v>255</v>
      </c>
      <c r="I161" s="8"/>
      <c r="J161" s="9">
        <v>1</v>
      </c>
      <c r="K161" s="9">
        <v>384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1064</v>
      </c>
      <c r="S161" s="11" t="s">
        <v>1065</v>
      </c>
      <c r="T161" s="6"/>
      <c r="U161" s="28" t="str">
        <f>HYPERLINK("https://media.infra-m.ru/1838/1838258/cover/1838258.jpg", "Обложка")</f>
        <v>Обложка</v>
      </c>
      <c r="V161" s="28" t="str">
        <f>HYPERLINK("https://znanium.ru/catalog/product/947797", "Ознакомиться")</f>
        <v>Ознакомиться</v>
      </c>
      <c r="W161" s="8" t="s">
        <v>47</v>
      </c>
      <c r="X161" s="6"/>
      <c r="Y161" s="6"/>
      <c r="Z161" s="6"/>
      <c r="AA161" s="6" t="s">
        <v>96</v>
      </c>
    </row>
    <row r="162" spans="1:27" s="4" customFormat="1" ht="51.95" customHeight="1">
      <c r="A162" s="5">
        <v>0</v>
      </c>
      <c r="B162" s="6" t="s">
        <v>1066</v>
      </c>
      <c r="C162" s="13">
        <v>890</v>
      </c>
      <c r="D162" s="8" t="s">
        <v>1067</v>
      </c>
      <c r="E162" s="8" t="s">
        <v>1068</v>
      </c>
      <c r="F162" s="8" t="s">
        <v>464</v>
      </c>
      <c r="G162" s="6" t="s">
        <v>52</v>
      </c>
      <c r="H162" s="6" t="s">
        <v>255</v>
      </c>
      <c r="I162" s="8" t="s">
        <v>39</v>
      </c>
      <c r="J162" s="9">
        <v>1</v>
      </c>
      <c r="K162" s="9">
        <v>186</v>
      </c>
      <c r="L162" s="9">
        <v>2024</v>
      </c>
      <c r="M162" s="8" t="s">
        <v>1069</v>
      </c>
      <c r="N162" s="8" t="s">
        <v>41</v>
      </c>
      <c r="O162" s="8" t="s">
        <v>42</v>
      </c>
      <c r="P162" s="6" t="s">
        <v>66</v>
      </c>
      <c r="Q162" s="8" t="s">
        <v>44</v>
      </c>
      <c r="R162" s="10" t="s">
        <v>1070</v>
      </c>
      <c r="S162" s="11" t="s">
        <v>1071</v>
      </c>
      <c r="T162" s="6"/>
      <c r="U162" s="28" t="str">
        <f>HYPERLINK("https://media.infra-m.ru/2131/2131187/cover/2131187.jpg", "Обложка")</f>
        <v>Обложка</v>
      </c>
      <c r="V162" s="28" t="str">
        <f>HYPERLINK("https://znanium.ru/catalog/product/2131187", "Ознакомиться")</f>
        <v>Ознакомиться</v>
      </c>
      <c r="W162" s="8" t="s">
        <v>466</v>
      </c>
      <c r="X162" s="6"/>
      <c r="Y162" s="6"/>
      <c r="Z162" s="6"/>
      <c r="AA162" s="6" t="s">
        <v>163</v>
      </c>
    </row>
    <row r="163" spans="1:27" s="4" customFormat="1" ht="51.95" customHeight="1">
      <c r="A163" s="5">
        <v>0</v>
      </c>
      <c r="B163" s="6" t="s">
        <v>1072</v>
      </c>
      <c r="C163" s="7">
        <v>1920</v>
      </c>
      <c r="D163" s="8" t="s">
        <v>1073</v>
      </c>
      <c r="E163" s="8" t="s">
        <v>1074</v>
      </c>
      <c r="F163" s="8" t="s">
        <v>869</v>
      </c>
      <c r="G163" s="6" t="s">
        <v>37</v>
      </c>
      <c r="H163" s="6" t="s">
        <v>38</v>
      </c>
      <c r="I163" s="8" t="s">
        <v>81</v>
      </c>
      <c r="J163" s="9">
        <v>1</v>
      </c>
      <c r="K163" s="9">
        <v>405</v>
      </c>
      <c r="L163" s="9">
        <v>2024</v>
      </c>
      <c r="M163" s="8" t="s">
        <v>1075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1070</v>
      </c>
      <c r="S163" s="11" t="s">
        <v>1007</v>
      </c>
      <c r="T163" s="6"/>
      <c r="U163" s="28" t="str">
        <f>HYPERLINK("https://media.infra-m.ru/2116/2116150/cover/2116150.jpg", "Обложка")</f>
        <v>Обложка</v>
      </c>
      <c r="V163" s="28" t="str">
        <f>HYPERLINK("https://znanium.ru/catalog/product/2116150", "Ознакомиться")</f>
        <v>Ознакомиться</v>
      </c>
      <c r="W163" s="8" t="s">
        <v>86</v>
      </c>
      <c r="X163" s="6" t="s">
        <v>987</v>
      </c>
      <c r="Y163" s="6"/>
      <c r="Z163" s="6"/>
      <c r="AA163" s="6" t="s">
        <v>88</v>
      </c>
    </row>
    <row r="164" spans="1:27" s="4" customFormat="1" ht="42" customHeight="1">
      <c r="A164" s="5">
        <v>0</v>
      </c>
      <c r="B164" s="6" t="s">
        <v>1076</v>
      </c>
      <c r="C164" s="13">
        <v>830</v>
      </c>
      <c r="D164" s="8" t="s">
        <v>1077</v>
      </c>
      <c r="E164" s="8" t="s">
        <v>1078</v>
      </c>
      <c r="F164" s="8" t="s">
        <v>1079</v>
      </c>
      <c r="G164" s="6" t="s">
        <v>117</v>
      </c>
      <c r="H164" s="6" t="s">
        <v>38</v>
      </c>
      <c r="I164" s="8" t="s">
        <v>106</v>
      </c>
      <c r="J164" s="9">
        <v>1</v>
      </c>
      <c r="K164" s="9">
        <v>176</v>
      </c>
      <c r="L164" s="9">
        <v>2024</v>
      </c>
      <c r="M164" s="8" t="s">
        <v>1080</v>
      </c>
      <c r="N164" s="8" t="s">
        <v>41</v>
      </c>
      <c r="O164" s="8" t="s">
        <v>42</v>
      </c>
      <c r="P164" s="6" t="s">
        <v>108</v>
      </c>
      <c r="Q164" s="8" t="s">
        <v>109</v>
      </c>
      <c r="R164" s="10" t="s">
        <v>152</v>
      </c>
      <c r="S164" s="11"/>
      <c r="T164" s="6"/>
      <c r="U164" s="28" t="str">
        <f>HYPERLINK("https://media.infra-m.ru/2129/2129182/cover/2129182.jpg", "Обложка")</f>
        <v>Обложка</v>
      </c>
      <c r="V164" s="28" t="str">
        <f>HYPERLINK("https://znanium.ru/catalog/product/2129182", "Ознакомиться")</f>
        <v>Ознакомиться</v>
      </c>
      <c r="W164" s="8" t="s">
        <v>120</v>
      </c>
      <c r="X164" s="6"/>
      <c r="Y164" s="6"/>
      <c r="Z164" s="6"/>
      <c r="AA164" s="6" t="s">
        <v>163</v>
      </c>
    </row>
    <row r="165" spans="1:27" s="4" customFormat="1" ht="51.95" customHeight="1">
      <c r="A165" s="5">
        <v>0</v>
      </c>
      <c r="B165" s="6" t="s">
        <v>1081</v>
      </c>
      <c r="C165" s="7">
        <v>1760</v>
      </c>
      <c r="D165" s="8" t="s">
        <v>1082</v>
      </c>
      <c r="E165" s="8" t="s">
        <v>1083</v>
      </c>
      <c r="F165" s="8" t="s">
        <v>1084</v>
      </c>
      <c r="G165" s="6" t="s">
        <v>52</v>
      </c>
      <c r="H165" s="6" t="s">
        <v>38</v>
      </c>
      <c r="I165" s="8" t="s">
        <v>39</v>
      </c>
      <c r="J165" s="9">
        <v>1</v>
      </c>
      <c r="K165" s="9">
        <v>389</v>
      </c>
      <c r="L165" s="9">
        <v>2023</v>
      </c>
      <c r="M165" s="8" t="s">
        <v>1085</v>
      </c>
      <c r="N165" s="8" t="s">
        <v>41</v>
      </c>
      <c r="O165" s="8" t="s">
        <v>42</v>
      </c>
      <c r="P165" s="6" t="s">
        <v>66</v>
      </c>
      <c r="Q165" s="8" t="s">
        <v>44</v>
      </c>
      <c r="R165" s="10" t="s">
        <v>1086</v>
      </c>
      <c r="S165" s="11" t="s">
        <v>1087</v>
      </c>
      <c r="T165" s="6" t="s">
        <v>145</v>
      </c>
      <c r="U165" s="28" t="str">
        <f>HYPERLINK("https://media.infra-m.ru/1908/1908802/cover/1908802.jpg", "Обложка")</f>
        <v>Обложка</v>
      </c>
      <c r="V165" s="28" t="str">
        <f>HYPERLINK("https://znanium.ru/catalog/product/2156832", "Ознакомиться")</f>
        <v>Ознакомиться</v>
      </c>
      <c r="W165" s="8" t="s">
        <v>111</v>
      </c>
      <c r="X165" s="6"/>
      <c r="Y165" s="6"/>
      <c r="Z165" s="6"/>
      <c r="AA165" s="6" t="s">
        <v>59</v>
      </c>
    </row>
    <row r="166" spans="1:27" s="4" customFormat="1" ht="51.95" customHeight="1">
      <c r="A166" s="5">
        <v>0</v>
      </c>
      <c r="B166" s="6" t="s">
        <v>1088</v>
      </c>
      <c r="C166" s="7">
        <v>1804</v>
      </c>
      <c r="D166" s="8" t="s">
        <v>1089</v>
      </c>
      <c r="E166" s="8" t="s">
        <v>1090</v>
      </c>
      <c r="F166" s="8" t="s">
        <v>1091</v>
      </c>
      <c r="G166" s="6" t="s">
        <v>37</v>
      </c>
      <c r="H166" s="6" t="s">
        <v>38</v>
      </c>
      <c r="I166" s="8" t="s">
        <v>39</v>
      </c>
      <c r="J166" s="9">
        <v>1</v>
      </c>
      <c r="K166" s="9">
        <v>383</v>
      </c>
      <c r="L166" s="9">
        <v>2024</v>
      </c>
      <c r="M166" s="8" t="s">
        <v>1092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597</v>
      </c>
      <c r="S166" s="11" t="s">
        <v>1093</v>
      </c>
      <c r="T166" s="6"/>
      <c r="U166" s="28" t="str">
        <f>HYPERLINK("https://media.infra-m.ru/2139/2139939/cover/2139939.jpg", "Обложка")</f>
        <v>Обложка</v>
      </c>
      <c r="V166" s="28" t="str">
        <f>HYPERLINK("https://znanium.ru/catalog/product/2139939", "Ознакомиться")</f>
        <v>Ознакомиться</v>
      </c>
      <c r="W166" s="8" t="s">
        <v>758</v>
      </c>
      <c r="X166" s="6"/>
      <c r="Y166" s="6"/>
      <c r="Z166" s="6"/>
      <c r="AA166" s="6" t="s">
        <v>153</v>
      </c>
    </row>
    <row r="167" spans="1:27" s="4" customFormat="1" ht="42" customHeight="1">
      <c r="A167" s="5">
        <v>0</v>
      </c>
      <c r="B167" s="6" t="s">
        <v>1094</v>
      </c>
      <c r="C167" s="7">
        <v>1180</v>
      </c>
      <c r="D167" s="8" t="s">
        <v>1095</v>
      </c>
      <c r="E167" s="8" t="s">
        <v>1096</v>
      </c>
      <c r="F167" s="8" t="s">
        <v>1097</v>
      </c>
      <c r="G167" s="6" t="s">
        <v>52</v>
      </c>
      <c r="H167" s="6" t="s">
        <v>255</v>
      </c>
      <c r="I167" s="8"/>
      <c r="J167" s="9">
        <v>1</v>
      </c>
      <c r="K167" s="9">
        <v>256</v>
      </c>
      <c r="L167" s="9">
        <v>2023</v>
      </c>
      <c r="M167" s="8" t="s">
        <v>1098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971</v>
      </c>
      <c r="S167" s="11"/>
      <c r="T167" s="6"/>
      <c r="U167" s="28" t="str">
        <f>HYPERLINK("https://media.infra-m.ru/2110/2110052/cover/2110052.jpg", "Обложка")</f>
        <v>Обложка</v>
      </c>
      <c r="V167" s="28" t="str">
        <f>HYPERLINK("https://znanium.ru/catalog/product/2110052", "Ознакомиться")</f>
        <v>Ознакомиться</v>
      </c>
      <c r="W167" s="8" t="s">
        <v>466</v>
      </c>
      <c r="X167" s="6"/>
      <c r="Y167" s="6"/>
      <c r="Z167" s="6"/>
      <c r="AA167" s="6" t="s">
        <v>281</v>
      </c>
    </row>
    <row r="168" spans="1:27" s="4" customFormat="1" ht="51.95" customHeight="1">
      <c r="A168" s="5">
        <v>0</v>
      </c>
      <c r="B168" s="6" t="s">
        <v>1099</v>
      </c>
      <c r="C168" s="7">
        <v>1180</v>
      </c>
      <c r="D168" s="8" t="s">
        <v>1100</v>
      </c>
      <c r="E168" s="8" t="s">
        <v>1101</v>
      </c>
      <c r="F168" s="8" t="s">
        <v>214</v>
      </c>
      <c r="G168" s="6" t="s">
        <v>52</v>
      </c>
      <c r="H168" s="6" t="s">
        <v>38</v>
      </c>
      <c r="I168" s="8" t="s">
        <v>64</v>
      </c>
      <c r="J168" s="9">
        <v>1</v>
      </c>
      <c r="K168" s="9">
        <v>255</v>
      </c>
      <c r="L168" s="9">
        <v>2024</v>
      </c>
      <c r="M168" s="8" t="s">
        <v>1102</v>
      </c>
      <c r="N168" s="8" t="s">
        <v>41</v>
      </c>
      <c r="O168" s="8" t="s">
        <v>42</v>
      </c>
      <c r="P168" s="6" t="s">
        <v>43</v>
      </c>
      <c r="Q168" s="8" t="s">
        <v>44</v>
      </c>
      <c r="R168" s="10" t="s">
        <v>794</v>
      </c>
      <c r="S168" s="11" t="s">
        <v>1103</v>
      </c>
      <c r="T168" s="6"/>
      <c r="U168" s="28" t="str">
        <f>HYPERLINK("https://media.infra-m.ru/2107/2107418/cover/2107418.jpg", "Обложка")</f>
        <v>Обложка</v>
      </c>
      <c r="V168" s="28" t="str">
        <f>HYPERLINK("https://znanium.ru/catalog/product/2107418", "Ознакомиться")</f>
        <v>Ознакомиться</v>
      </c>
      <c r="W168" s="8" t="s">
        <v>47</v>
      </c>
      <c r="X168" s="6"/>
      <c r="Y168" s="6"/>
      <c r="Z168" s="6"/>
      <c r="AA168" s="6" t="s">
        <v>96</v>
      </c>
    </row>
    <row r="169" spans="1:27" s="4" customFormat="1" ht="51.95" customHeight="1">
      <c r="A169" s="5">
        <v>0</v>
      </c>
      <c r="B169" s="6" t="s">
        <v>1104</v>
      </c>
      <c r="C169" s="7">
        <v>2790</v>
      </c>
      <c r="D169" s="8" t="s">
        <v>1105</v>
      </c>
      <c r="E169" s="8" t="s">
        <v>1106</v>
      </c>
      <c r="F169" s="8" t="s">
        <v>1107</v>
      </c>
      <c r="G169" s="6" t="s">
        <v>37</v>
      </c>
      <c r="H169" s="6" t="s">
        <v>38</v>
      </c>
      <c r="I169" s="8" t="s">
        <v>39</v>
      </c>
      <c r="J169" s="9">
        <v>1</v>
      </c>
      <c r="K169" s="9">
        <v>608</v>
      </c>
      <c r="L169" s="9">
        <v>2023</v>
      </c>
      <c r="M169" s="8" t="s">
        <v>1108</v>
      </c>
      <c r="N169" s="8" t="s">
        <v>41</v>
      </c>
      <c r="O169" s="8" t="s">
        <v>42</v>
      </c>
      <c r="P169" s="6" t="s">
        <v>66</v>
      </c>
      <c r="Q169" s="8" t="s">
        <v>44</v>
      </c>
      <c r="R169" s="10" t="s">
        <v>794</v>
      </c>
      <c r="S169" s="11" t="s">
        <v>1109</v>
      </c>
      <c r="T169" s="6"/>
      <c r="U169" s="28" t="str">
        <f>HYPERLINK("https://media.infra-m.ru/2126/2126471/cover/2126471.jpg", "Обложка")</f>
        <v>Обложка</v>
      </c>
      <c r="V169" s="28" t="str">
        <f>HYPERLINK("https://znanium.ru/catalog/product/2126471", "Ознакомиться")</f>
        <v>Ознакомиться</v>
      </c>
      <c r="W169" s="8" t="s">
        <v>47</v>
      </c>
      <c r="X169" s="6"/>
      <c r="Y169" s="6"/>
      <c r="Z169" s="6"/>
      <c r="AA169" s="6" t="s">
        <v>163</v>
      </c>
    </row>
    <row r="170" spans="1:27" s="4" customFormat="1" ht="51.95" customHeight="1">
      <c r="A170" s="5">
        <v>0</v>
      </c>
      <c r="B170" s="6" t="s">
        <v>1110</v>
      </c>
      <c r="C170" s="7">
        <v>2390</v>
      </c>
      <c r="D170" s="8" t="s">
        <v>1111</v>
      </c>
      <c r="E170" s="8" t="s">
        <v>1106</v>
      </c>
      <c r="F170" s="8" t="s">
        <v>1112</v>
      </c>
      <c r="G170" s="6" t="s">
        <v>37</v>
      </c>
      <c r="H170" s="6" t="s">
        <v>38</v>
      </c>
      <c r="I170" s="8" t="s">
        <v>64</v>
      </c>
      <c r="J170" s="9">
        <v>1</v>
      </c>
      <c r="K170" s="9">
        <v>612</v>
      </c>
      <c r="L170" s="9">
        <v>2023</v>
      </c>
      <c r="M170" s="8" t="s">
        <v>1113</v>
      </c>
      <c r="N170" s="8" t="s">
        <v>41</v>
      </c>
      <c r="O170" s="8" t="s">
        <v>42</v>
      </c>
      <c r="P170" s="6" t="s">
        <v>66</v>
      </c>
      <c r="Q170" s="8" t="s">
        <v>83</v>
      </c>
      <c r="R170" s="10" t="s">
        <v>450</v>
      </c>
      <c r="S170" s="11" t="s">
        <v>1109</v>
      </c>
      <c r="T170" s="6"/>
      <c r="U170" s="28" t="str">
        <f>HYPERLINK("https://media.infra-m.ru/1913/1913990/cover/1913990.jpg", "Обложка")</f>
        <v>Обложка</v>
      </c>
      <c r="V170" s="28" t="str">
        <f>HYPERLINK("https://znanium.ru/catalog/product/1913990",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1114</v>
      </c>
      <c r="C171" s="13">
        <v>790</v>
      </c>
      <c r="D171" s="8" t="s">
        <v>1115</v>
      </c>
      <c r="E171" s="8" t="s">
        <v>1116</v>
      </c>
      <c r="F171" s="8" t="s">
        <v>1117</v>
      </c>
      <c r="G171" s="6" t="s">
        <v>52</v>
      </c>
      <c r="H171" s="6" t="s">
        <v>38</v>
      </c>
      <c r="I171" s="8" t="s">
        <v>39</v>
      </c>
      <c r="J171" s="9">
        <v>1</v>
      </c>
      <c r="K171" s="9">
        <v>170</v>
      </c>
      <c r="L171" s="9">
        <v>2023</v>
      </c>
      <c r="M171" s="8" t="s">
        <v>1118</v>
      </c>
      <c r="N171" s="8" t="s">
        <v>41</v>
      </c>
      <c r="O171" s="8" t="s">
        <v>42</v>
      </c>
      <c r="P171" s="6" t="s">
        <v>43</v>
      </c>
      <c r="Q171" s="8" t="s">
        <v>44</v>
      </c>
      <c r="R171" s="10" t="s">
        <v>450</v>
      </c>
      <c r="S171" s="11" t="s">
        <v>913</v>
      </c>
      <c r="T171" s="6"/>
      <c r="U171" s="28" t="str">
        <f>HYPERLINK("https://media.infra-m.ru/2126/2126817/cover/2126817.jpg", "Обложка")</f>
        <v>Обложка</v>
      </c>
      <c r="V171" s="28" t="str">
        <f>HYPERLINK("https://znanium.ru/catalog/product/2126817", "Ознакомиться")</f>
        <v>Ознакомиться</v>
      </c>
      <c r="W171" s="8" t="s">
        <v>294</v>
      </c>
      <c r="X171" s="6"/>
      <c r="Y171" s="6"/>
      <c r="Z171" s="6"/>
      <c r="AA171" s="6" t="s">
        <v>112</v>
      </c>
    </row>
    <row r="172" spans="1:27" s="4" customFormat="1" ht="44.1" customHeight="1">
      <c r="A172" s="5">
        <v>0</v>
      </c>
      <c r="B172" s="6" t="s">
        <v>1119</v>
      </c>
      <c r="C172" s="7">
        <v>1190</v>
      </c>
      <c r="D172" s="8" t="s">
        <v>1120</v>
      </c>
      <c r="E172" s="8" t="s">
        <v>1121</v>
      </c>
      <c r="F172" s="8" t="s">
        <v>181</v>
      </c>
      <c r="G172" s="6" t="s">
        <v>37</v>
      </c>
      <c r="H172" s="6" t="s">
        <v>38</v>
      </c>
      <c r="I172" s="8" t="s">
        <v>64</v>
      </c>
      <c r="J172" s="9">
        <v>1</v>
      </c>
      <c r="K172" s="9">
        <v>245</v>
      </c>
      <c r="L172" s="9">
        <v>2024</v>
      </c>
      <c r="M172" s="8" t="s">
        <v>1122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1123</v>
      </c>
      <c r="S172" s="11"/>
      <c r="T172" s="6"/>
      <c r="U172" s="28" t="str">
        <f>HYPERLINK("https://media.infra-m.ru/1907/1907722/cover/1907722.jpg", "Обложка")</f>
        <v>Обложка</v>
      </c>
      <c r="V172" s="28" t="str">
        <f>HYPERLINK("https://znanium.ru/catalog/product/1907722", "Ознакомиться")</f>
        <v>Ознакомиться</v>
      </c>
      <c r="W172" s="8" t="s">
        <v>47</v>
      </c>
      <c r="X172" s="6" t="s">
        <v>973</v>
      </c>
      <c r="Y172" s="6"/>
      <c r="Z172" s="6"/>
      <c r="AA172" s="6" t="s">
        <v>88</v>
      </c>
    </row>
    <row r="173" spans="1:27" s="4" customFormat="1" ht="42" customHeight="1">
      <c r="A173" s="5">
        <v>0</v>
      </c>
      <c r="B173" s="6" t="s">
        <v>1124</v>
      </c>
      <c r="C173" s="13">
        <v>770</v>
      </c>
      <c r="D173" s="8" t="s">
        <v>1125</v>
      </c>
      <c r="E173" s="8" t="s">
        <v>1126</v>
      </c>
      <c r="F173" s="8" t="s">
        <v>1127</v>
      </c>
      <c r="G173" s="6" t="s">
        <v>37</v>
      </c>
      <c r="H173" s="6" t="s">
        <v>38</v>
      </c>
      <c r="I173" s="8" t="s">
        <v>1128</v>
      </c>
      <c r="J173" s="9">
        <v>1</v>
      </c>
      <c r="K173" s="9">
        <v>152</v>
      </c>
      <c r="L173" s="9">
        <v>2024</v>
      </c>
      <c r="M173" s="8" t="s">
        <v>1129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1130</v>
      </c>
      <c r="S173" s="11"/>
      <c r="T173" s="6"/>
      <c r="U173" s="28" t="str">
        <f>HYPERLINK("https://media.infra-m.ru/2125/2125175/cover/2125175.jpg", "Обложка")</f>
        <v>Обложка</v>
      </c>
      <c r="V173" s="12"/>
      <c r="W173" s="8" t="s">
        <v>1131</v>
      </c>
      <c r="X173" s="6" t="s">
        <v>645</v>
      </c>
      <c r="Y173" s="6"/>
      <c r="Z173" s="6"/>
      <c r="AA173" s="6" t="s">
        <v>88</v>
      </c>
    </row>
    <row r="174" spans="1:27" s="4" customFormat="1" ht="51.95" customHeight="1">
      <c r="A174" s="5">
        <v>0</v>
      </c>
      <c r="B174" s="6" t="s">
        <v>1132</v>
      </c>
      <c r="C174" s="7">
        <v>1264.9000000000001</v>
      </c>
      <c r="D174" s="8" t="s">
        <v>1133</v>
      </c>
      <c r="E174" s="8" t="s">
        <v>1134</v>
      </c>
      <c r="F174" s="8" t="s">
        <v>1135</v>
      </c>
      <c r="G174" s="6" t="s">
        <v>52</v>
      </c>
      <c r="H174" s="6" t="s">
        <v>38</v>
      </c>
      <c r="I174" s="8" t="s">
        <v>39</v>
      </c>
      <c r="J174" s="9">
        <v>1</v>
      </c>
      <c r="K174" s="9">
        <v>280</v>
      </c>
      <c r="L174" s="9">
        <v>2023</v>
      </c>
      <c r="M174" s="8" t="s">
        <v>1136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385</v>
      </c>
      <c r="S174" s="11" t="s">
        <v>1137</v>
      </c>
      <c r="T174" s="6"/>
      <c r="U174" s="28" t="str">
        <f>HYPERLINK("https://media.infra-m.ru/1914/1914084/cover/1914084.jpg", "Обложка")</f>
        <v>Обложка</v>
      </c>
      <c r="V174" s="28" t="str">
        <f>HYPERLINK("https://znanium.ru/catalog/product/1941764", "Ознакомиться")</f>
        <v>Ознакомиться</v>
      </c>
      <c r="W174" s="8" t="s">
        <v>1138</v>
      </c>
      <c r="X174" s="6"/>
      <c r="Y174" s="6"/>
      <c r="Z174" s="6"/>
      <c r="AA174" s="6" t="s">
        <v>96</v>
      </c>
    </row>
    <row r="175" spans="1:27" s="4" customFormat="1" ht="42" customHeight="1">
      <c r="A175" s="5">
        <v>0</v>
      </c>
      <c r="B175" s="6" t="s">
        <v>1139</v>
      </c>
      <c r="C175" s="13">
        <v>800</v>
      </c>
      <c r="D175" s="8" t="s">
        <v>1140</v>
      </c>
      <c r="E175" s="8" t="s">
        <v>1141</v>
      </c>
      <c r="F175" s="8" t="s">
        <v>1142</v>
      </c>
      <c r="G175" s="6" t="s">
        <v>37</v>
      </c>
      <c r="H175" s="6" t="s">
        <v>38</v>
      </c>
      <c r="I175" s="8" t="s">
        <v>64</v>
      </c>
      <c r="J175" s="9">
        <v>1</v>
      </c>
      <c r="K175" s="9">
        <v>162</v>
      </c>
      <c r="L175" s="9">
        <v>2023</v>
      </c>
      <c r="M175" s="8" t="s">
        <v>1143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1144</v>
      </c>
      <c r="S175" s="11"/>
      <c r="T175" s="6"/>
      <c r="U175" s="28" t="str">
        <f>HYPERLINK("https://media.infra-m.ru/1876/1876534/cover/1876534.jpg", "Обложка")</f>
        <v>Обложка</v>
      </c>
      <c r="V175" s="28" t="str">
        <f>HYPERLINK("https://znanium.ru/catalog/product/1876534", "Ознакомиться")</f>
        <v>Ознакомиться</v>
      </c>
      <c r="W175" s="8" t="s">
        <v>520</v>
      </c>
      <c r="X175" s="6" t="s">
        <v>356</v>
      </c>
      <c r="Y175" s="6"/>
      <c r="Z175" s="6"/>
      <c r="AA175" s="6" t="s">
        <v>184</v>
      </c>
    </row>
    <row r="176" spans="1:27" s="4" customFormat="1" ht="42" customHeight="1">
      <c r="A176" s="5">
        <v>0</v>
      </c>
      <c r="B176" s="6" t="s">
        <v>1145</v>
      </c>
      <c r="C176" s="7">
        <v>1040</v>
      </c>
      <c r="D176" s="8" t="s">
        <v>1146</v>
      </c>
      <c r="E176" s="8" t="s">
        <v>1147</v>
      </c>
      <c r="F176" s="8" t="s">
        <v>1148</v>
      </c>
      <c r="G176" s="6" t="s">
        <v>117</v>
      </c>
      <c r="H176" s="6" t="s">
        <v>38</v>
      </c>
      <c r="I176" s="8" t="s">
        <v>106</v>
      </c>
      <c r="J176" s="9">
        <v>1</v>
      </c>
      <c r="K176" s="9">
        <v>216</v>
      </c>
      <c r="L176" s="9">
        <v>2024</v>
      </c>
      <c r="M176" s="8" t="s">
        <v>1149</v>
      </c>
      <c r="N176" s="8" t="s">
        <v>41</v>
      </c>
      <c r="O176" s="8" t="s">
        <v>42</v>
      </c>
      <c r="P176" s="6" t="s">
        <v>108</v>
      </c>
      <c r="Q176" s="8" t="s">
        <v>109</v>
      </c>
      <c r="R176" s="10" t="s">
        <v>1150</v>
      </c>
      <c r="S176" s="11"/>
      <c r="T176" s="6"/>
      <c r="U176" s="28" t="str">
        <f>HYPERLINK("https://media.infra-m.ru/2061/2061201/cover/2061201.jpg", "Обложка")</f>
        <v>Обложка</v>
      </c>
      <c r="V176" s="28" t="str">
        <f>HYPERLINK("https://znanium.ru/catalog/product/2061201", "Ознакомиться")</f>
        <v>Ознакомиться</v>
      </c>
      <c r="W176" s="8" t="s">
        <v>1151</v>
      </c>
      <c r="X176" s="6" t="s">
        <v>721</v>
      </c>
      <c r="Y176" s="6"/>
      <c r="Z176" s="6"/>
      <c r="AA176" s="6" t="s">
        <v>88</v>
      </c>
    </row>
    <row r="177" spans="1:27" s="4" customFormat="1" ht="51.95" customHeight="1">
      <c r="A177" s="5">
        <v>0</v>
      </c>
      <c r="B177" s="6" t="s">
        <v>1152</v>
      </c>
      <c r="C177" s="13">
        <v>514</v>
      </c>
      <c r="D177" s="8" t="s">
        <v>1153</v>
      </c>
      <c r="E177" s="8" t="s">
        <v>1154</v>
      </c>
      <c r="F177" s="8" t="s">
        <v>125</v>
      </c>
      <c r="G177" s="6" t="s">
        <v>117</v>
      </c>
      <c r="H177" s="6" t="s">
        <v>126</v>
      </c>
      <c r="I177" s="8" t="s">
        <v>1155</v>
      </c>
      <c r="J177" s="9">
        <v>1</v>
      </c>
      <c r="K177" s="9">
        <v>112</v>
      </c>
      <c r="L177" s="9">
        <v>2024</v>
      </c>
      <c r="M177" s="8" t="s">
        <v>1156</v>
      </c>
      <c r="N177" s="8" t="s">
        <v>41</v>
      </c>
      <c r="O177" s="8" t="s">
        <v>42</v>
      </c>
      <c r="P177" s="6" t="s">
        <v>378</v>
      </c>
      <c r="Q177" s="8" t="s">
        <v>44</v>
      </c>
      <c r="R177" s="10" t="s">
        <v>1157</v>
      </c>
      <c r="S177" s="11" t="s">
        <v>1158</v>
      </c>
      <c r="T177" s="6"/>
      <c r="U177" s="28" t="str">
        <f>HYPERLINK("https://media.infra-m.ru/2129/2129181/cover/2129181.jpg", "Обложка")</f>
        <v>Обложка</v>
      </c>
      <c r="V177" s="28" t="str">
        <f>HYPERLINK("https://znanium.ru/catalog/product/1280629", "Ознакомиться")</f>
        <v>Ознакомиться</v>
      </c>
      <c r="W177" s="8" t="s">
        <v>130</v>
      </c>
      <c r="X177" s="6"/>
      <c r="Y177" s="6"/>
      <c r="Z177" s="6"/>
      <c r="AA177" s="6" t="s">
        <v>131</v>
      </c>
    </row>
    <row r="178" spans="1:27" s="4" customFormat="1" ht="42" customHeight="1">
      <c r="A178" s="5">
        <v>0</v>
      </c>
      <c r="B178" s="6" t="s">
        <v>1159</v>
      </c>
      <c r="C178" s="13">
        <v>960</v>
      </c>
      <c r="D178" s="8" t="s">
        <v>1160</v>
      </c>
      <c r="E178" s="8" t="s">
        <v>1161</v>
      </c>
      <c r="F178" s="8" t="s">
        <v>1162</v>
      </c>
      <c r="G178" s="6" t="s">
        <v>117</v>
      </c>
      <c r="H178" s="6" t="s">
        <v>38</v>
      </c>
      <c r="I178" s="8" t="s">
        <v>106</v>
      </c>
      <c r="J178" s="9">
        <v>1</v>
      </c>
      <c r="K178" s="9">
        <v>206</v>
      </c>
      <c r="L178" s="9">
        <v>2023</v>
      </c>
      <c r="M178" s="8" t="s">
        <v>1163</v>
      </c>
      <c r="N178" s="8" t="s">
        <v>41</v>
      </c>
      <c r="O178" s="8" t="s">
        <v>42</v>
      </c>
      <c r="P178" s="6" t="s">
        <v>108</v>
      </c>
      <c r="Q178" s="8" t="s">
        <v>109</v>
      </c>
      <c r="R178" s="10" t="s">
        <v>1164</v>
      </c>
      <c r="S178" s="11"/>
      <c r="T178" s="6"/>
      <c r="U178" s="28" t="str">
        <f>HYPERLINK("https://media.infra-m.ru/1900/1900632/cover/1900632.jpg", "Обложка")</f>
        <v>Обложка</v>
      </c>
      <c r="V178" s="28" t="str">
        <f>HYPERLINK("https://znanium.ru/catalog/product/1900632", "Ознакомиться")</f>
        <v>Ознакомиться</v>
      </c>
      <c r="W178" s="8" t="s">
        <v>1165</v>
      </c>
      <c r="X178" s="6"/>
      <c r="Y178" s="6"/>
      <c r="Z178" s="6"/>
      <c r="AA178" s="6" t="s">
        <v>184</v>
      </c>
    </row>
    <row r="179" spans="1:27" s="4" customFormat="1" ht="42" customHeight="1">
      <c r="A179" s="5">
        <v>0</v>
      </c>
      <c r="B179" s="6" t="s">
        <v>1166</v>
      </c>
      <c r="C179" s="13">
        <v>660</v>
      </c>
      <c r="D179" s="8" t="s">
        <v>1167</v>
      </c>
      <c r="E179" s="8" t="s">
        <v>1168</v>
      </c>
      <c r="F179" s="8" t="s">
        <v>1169</v>
      </c>
      <c r="G179" s="6" t="s">
        <v>52</v>
      </c>
      <c r="H179" s="6" t="s">
        <v>38</v>
      </c>
      <c r="I179" s="8" t="s">
        <v>106</v>
      </c>
      <c r="J179" s="9">
        <v>1</v>
      </c>
      <c r="K179" s="9">
        <v>187</v>
      </c>
      <c r="L179" s="9">
        <v>2020</v>
      </c>
      <c r="M179" s="8" t="s">
        <v>1170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1171</v>
      </c>
      <c r="S179" s="11"/>
      <c r="T179" s="6"/>
      <c r="U179" s="28" t="str">
        <f>HYPERLINK("https://media.infra-m.ru/1090/1090548/cover/1090548.jpg", "Обложка")</f>
        <v>Обложка</v>
      </c>
      <c r="V179" s="28" t="str">
        <f>HYPERLINK("https://znanium.ru/catalog/product/1090548", "Ознакомиться")</f>
        <v>Ознакомиться</v>
      </c>
      <c r="W179" s="8" t="s">
        <v>617</v>
      </c>
      <c r="X179" s="6"/>
      <c r="Y179" s="6"/>
      <c r="Z179" s="6"/>
      <c r="AA179" s="6" t="s">
        <v>112</v>
      </c>
    </row>
    <row r="180" spans="1:27" s="4" customFormat="1" ht="42" customHeight="1">
      <c r="A180" s="5">
        <v>0</v>
      </c>
      <c r="B180" s="6" t="s">
        <v>1172</v>
      </c>
      <c r="C180" s="13">
        <v>504.9</v>
      </c>
      <c r="D180" s="8" t="s">
        <v>1173</v>
      </c>
      <c r="E180" s="8" t="s">
        <v>1174</v>
      </c>
      <c r="F180" s="8" t="s">
        <v>1175</v>
      </c>
      <c r="G180" s="6" t="s">
        <v>117</v>
      </c>
      <c r="H180" s="6" t="s">
        <v>38</v>
      </c>
      <c r="I180" s="8" t="s">
        <v>106</v>
      </c>
      <c r="J180" s="9">
        <v>1</v>
      </c>
      <c r="K180" s="9">
        <v>99</v>
      </c>
      <c r="L180" s="9">
        <v>2018</v>
      </c>
      <c r="M180" s="8" t="s">
        <v>1176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971</v>
      </c>
      <c r="S180" s="11"/>
      <c r="T180" s="6"/>
      <c r="U180" s="28" t="str">
        <f>HYPERLINK("https://media.infra-m.ru/0959/0959910/cover/959910.jpg", "Обложка")</f>
        <v>Обложка</v>
      </c>
      <c r="V180" s="28" t="str">
        <f>HYPERLINK("https://znanium.ru/catalog/product/959910", "Ознакомиться")</f>
        <v>Ознакомиться</v>
      </c>
      <c r="W180" s="8" t="s">
        <v>111</v>
      </c>
      <c r="X180" s="6"/>
      <c r="Y180" s="6"/>
      <c r="Z180" s="6"/>
      <c r="AA180" s="6" t="s">
        <v>163</v>
      </c>
    </row>
    <row r="181" spans="1:27" s="4" customFormat="1" ht="51.95" customHeight="1">
      <c r="A181" s="5">
        <v>0</v>
      </c>
      <c r="B181" s="6" t="s">
        <v>1177</v>
      </c>
      <c r="C181" s="7">
        <v>2160</v>
      </c>
      <c r="D181" s="8" t="s">
        <v>1178</v>
      </c>
      <c r="E181" s="8" t="s">
        <v>1179</v>
      </c>
      <c r="F181" s="8" t="s">
        <v>1180</v>
      </c>
      <c r="G181" s="6" t="s">
        <v>37</v>
      </c>
      <c r="H181" s="6" t="s">
        <v>38</v>
      </c>
      <c r="I181" s="8" t="s">
        <v>1181</v>
      </c>
      <c r="J181" s="9">
        <v>1</v>
      </c>
      <c r="K181" s="9">
        <v>478</v>
      </c>
      <c r="L181" s="9">
        <v>2023</v>
      </c>
      <c r="M181" s="8" t="s">
        <v>1182</v>
      </c>
      <c r="N181" s="8" t="s">
        <v>41</v>
      </c>
      <c r="O181" s="8" t="s">
        <v>42</v>
      </c>
      <c r="P181" s="6" t="s">
        <v>43</v>
      </c>
      <c r="Q181" s="8" t="s">
        <v>44</v>
      </c>
      <c r="R181" s="10" t="s">
        <v>249</v>
      </c>
      <c r="S181" s="11" t="s">
        <v>1183</v>
      </c>
      <c r="T181" s="6"/>
      <c r="U181" s="28" t="str">
        <f>HYPERLINK("https://media.infra-m.ru/1921/1921383/cover/1921383.jpg", "Обложка")</f>
        <v>Обложка</v>
      </c>
      <c r="V181" s="28" t="str">
        <f>HYPERLINK("https://znanium.ru/catalog/product/1921383", "Ознакомиться")</f>
        <v>Ознакомиться</v>
      </c>
      <c r="W181" s="8" t="s">
        <v>86</v>
      </c>
      <c r="X181" s="6"/>
      <c r="Y181" s="6"/>
      <c r="Z181" s="6"/>
      <c r="AA181" s="6" t="s">
        <v>184</v>
      </c>
    </row>
    <row r="182" spans="1:27" s="4" customFormat="1" ht="51.95" customHeight="1">
      <c r="A182" s="5">
        <v>0</v>
      </c>
      <c r="B182" s="6" t="s">
        <v>1184</v>
      </c>
      <c r="C182" s="13">
        <v>930</v>
      </c>
      <c r="D182" s="8" t="s">
        <v>1185</v>
      </c>
      <c r="E182" s="8" t="s">
        <v>1186</v>
      </c>
      <c r="F182" s="8" t="s">
        <v>1187</v>
      </c>
      <c r="G182" s="6" t="s">
        <v>52</v>
      </c>
      <c r="H182" s="6" t="s">
        <v>38</v>
      </c>
      <c r="I182" s="8" t="s">
        <v>64</v>
      </c>
      <c r="J182" s="9">
        <v>1</v>
      </c>
      <c r="K182" s="9">
        <v>202</v>
      </c>
      <c r="L182" s="9">
        <v>2023</v>
      </c>
      <c r="M182" s="8" t="s">
        <v>1188</v>
      </c>
      <c r="N182" s="8" t="s">
        <v>41</v>
      </c>
      <c r="O182" s="8" t="s">
        <v>42</v>
      </c>
      <c r="P182" s="6" t="s">
        <v>66</v>
      </c>
      <c r="Q182" s="8" t="s">
        <v>44</v>
      </c>
      <c r="R182" s="10" t="s">
        <v>128</v>
      </c>
      <c r="S182" s="11" t="s">
        <v>1189</v>
      </c>
      <c r="T182" s="6" t="s">
        <v>145</v>
      </c>
      <c r="U182" s="28" t="str">
        <f>HYPERLINK("https://media.infra-m.ru/2125/2125314/cover/2125314.jpg", "Обложка")</f>
        <v>Обложка</v>
      </c>
      <c r="V182" s="28" t="str">
        <f>HYPERLINK("https://znanium.ru/catalog/product/2110948", "Ознакомиться")</f>
        <v>Ознакомиться</v>
      </c>
      <c r="W182" s="8" t="s">
        <v>1190</v>
      </c>
      <c r="X182" s="6"/>
      <c r="Y182" s="6"/>
      <c r="Z182" s="6"/>
      <c r="AA182" s="6" t="s">
        <v>205</v>
      </c>
    </row>
    <row r="183" spans="1:27" s="4" customFormat="1" ht="51.95" customHeight="1">
      <c r="A183" s="5">
        <v>0</v>
      </c>
      <c r="B183" s="6" t="s">
        <v>1191</v>
      </c>
      <c r="C183" s="7">
        <v>1040</v>
      </c>
      <c r="D183" s="8" t="s">
        <v>1192</v>
      </c>
      <c r="E183" s="8" t="s">
        <v>1193</v>
      </c>
      <c r="F183" s="8" t="s">
        <v>1194</v>
      </c>
      <c r="G183" s="6" t="s">
        <v>52</v>
      </c>
      <c r="H183" s="6" t="s">
        <v>38</v>
      </c>
      <c r="I183" s="8" t="s">
        <v>39</v>
      </c>
      <c r="J183" s="9">
        <v>1</v>
      </c>
      <c r="K183" s="9">
        <v>224</v>
      </c>
      <c r="L183" s="9">
        <v>2023</v>
      </c>
      <c r="M183" s="8" t="s">
        <v>1195</v>
      </c>
      <c r="N183" s="8" t="s">
        <v>41</v>
      </c>
      <c r="O183" s="8" t="s">
        <v>42</v>
      </c>
      <c r="P183" s="6" t="s">
        <v>43</v>
      </c>
      <c r="Q183" s="8" t="s">
        <v>44</v>
      </c>
      <c r="R183" s="10" t="s">
        <v>1196</v>
      </c>
      <c r="S183" s="11" t="s">
        <v>1197</v>
      </c>
      <c r="T183" s="6"/>
      <c r="U183" s="28" t="str">
        <f>HYPERLINK("https://media.infra-m.ru/2125/2125927/cover/2125927.jpg", "Обложка")</f>
        <v>Обложка</v>
      </c>
      <c r="V183" s="28" t="str">
        <f>HYPERLINK("https://znanium.ru/catalog/product/2125927", "Ознакомиться")</f>
        <v>Ознакомиться</v>
      </c>
      <c r="W183" s="8" t="s">
        <v>47</v>
      </c>
      <c r="X183" s="6"/>
      <c r="Y183" s="6"/>
      <c r="Z183" s="6"/>
      <c r="AA183" s="6" t="s">
        <v>1198</v>
      </c>
    </row>
    <row r="184" spans="1:27" s="4" customFormat="1" ht="51.95" customHeight="1">
      <c r="A184" s="5">
        <v>0</v>
      </c>
      <c r="B184" s="6" t="s">
        <v>1199</v>
      </c>
      <c r="C184" s="7">
        <v>1034</v>
      </c>
      <c r="D184" s="8" t="s">
        <v>1200</v>
      </c>
      <c r="E184" s="8" t="s">
        <v>1193</v>
      </c>
      <c r="F184" s="8" t="s">
        <v>1194</v>
      </c>
      <c r="G184" s="6" t="s">
        <v>37</v>
      </c>
      <c r="H184" s="6" t="s">
        <v>38</v>
      </c>
      <c r="I184" s="8" t="s">
        <v>53</v>
      </c>
      <c r="J184" s="9">
        <v>1</v>
      </c>
      <c r="K184" s="9">
        <v>224</v>
      </c>
      <c r="L184" s="9">
        <v>2024</v>
      </c>
      <c r="M184" s="8" t="s">
        <v>1201</v>
      </c>
      <c r="N184" s="8" t="s">
        <v>41</v>
      </c>
      <c r="O184" s="8" t="s">
        <v>42</v>
      </c>
      <c r="P184" s="6" t="s">
        <v>43</v>
      </c>
      <c r="Q184" s="8" t="s">
        <v>55</v>
      </c>
      <c r="R184" s="10" t="s">
        <v>745</v>
      </c>
      <c r="S184" s="11" t="s">
        <v>1202</v>
      </c>
      <c r="T184" s="6"/>
      <c r="U184" s="28" t="str">
        <f>HYPERLINK("https://media.infra-m.ru/2110/2110951/cover/2110951.jpg", "Обложка")</f>
        <v>Обложка</v>
      </c>
      <c r="V184" s="28" t="str">
        <f>HYPERLINK("https://znanium.ru/catalog/product/1406645", "Ознакомиться")</f>
        <v>Ознакомиться</v>
      </c>
      <c r="W184" s="8" t="s">
        <v>47</v>
      </c>
      <c r="X184" s="6"/>
      <c r="Y184" s="6"/>
      <c r="Z184" s="6" t="s">
        <v>58</v>
      </c>
      <c r="AA184" s="6" t="s">
        <v>1198</v>
      </c>
    </row>
    <row r="185" spans="1:27" s="4" customFormat="1" ht="51.95" customHeight="1">
      <c r="A185" s="5">
        <v>0</v>
      </c>
      <c r="B185" s="6" t="s">
        <v>1203</v>
      </c>
      <c r="C185" s="13">
        <v>814</v>
      </c>
      <c r="D185" s="8" t="s">
        <v>1204</v>
      </c>
      <c r="E185" s="8" t="s">
        <v>1205</v>
      </c>
      <c r="F185" s="8" t="s">
        <v>1206</v>
      </c>
      <c r="G185" s="6" t="s">
        <v>117</v>
      </c>
      <c r="H185" s="6" t="s">
        <v>126</v>
      </c>
      <c r="I185" s="8" t="s">
        <v>64</v>
      </c>
      <c r="J185" s="9">
        <v>1</v>
      </c>
      <c r="K185" s="9">
        <v>176</v>
      </c>
      <c r="L185" s="9">
        <v>2023</v>
      </c>
      <c r="M185" s="8" t="s">
        <v>1207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1208</v>
      </c>
      <c r="S185" s="11" t="s">
        <v>1209</v>
      </c>
      <c r="T185" s="6"/>
      <c r="U185" s="28" t="str">
        <f>HYPERLINK("https://media.infra-m.ru/1907/1907534/cover/1907534.jpg", "Обложка")</f>
        <v>Обложка</v>
      </c>
      <c r="V185" s="28" t="str">
        <f>HYPERLINK("https://znanium.ru/catalog/product/1832413", "Ознакомиться")</f>
        <v>Ознакомиться</v>
      </c>
      <c r="W185" s="8" t="s">
        <v>130</v>
      </c>
      <c r="X185" s="6"/>
      <c r="Y185" s="6"/>
      <c r="Z185" s="6"/>
      <c r="AA185" s="6" t="s">
        <v>1051</v>
      </c>
    </row>
    <row r="186" spans="1:27" s="4" customFormat="1" ht="51.95" customHeight="1">
      <c r="A186" s="5">
        <v>0</v>
      </c>
      <c r="B186" s="6" t="s">
        <v>1210</v>
      </c>
      <c r="C186" s="13">
        <v>870</v>
      </c>
      <c r="D186" s="8" t="s">
        <v>1211</v>
      </c>
      <c r="E186" s="8" t="s">
        <v>1212</v>
      </c>
      <c r="F186" s="8" t="s">
        <v>1213</v>
      </c>
      <c r="G186" s="6" t="s">
        <v>37</v>
      </c>
      <c r="H186" s="6" t="s">
        <v>38</v>
      </c>
      <c r="I186" s="8" t="s">
        <v>81</v>
      </c>
      <c r="J186" s="9">
        <v>1</v>
      </c>
      <c r="K186" s="9">
        <v>173</v>
      </c>
      <c r="L186" s="9">
        <v>2024</v>
      </c>
      <c r="M186" s="8" t="s">
        <v>1214</v>
      </c>
      <c r="N186" s="8" t="s">
        <v>41</v>
      </c>
      <c r="O186" s="8" t="s">
        <v>42</v>
      </c>
      <c r="P186" s="6" t="s">
        <v>43</v>
      </c>
      <c r="Q186" s="8" t="s">
        <v>83</v>
      </c>
      <c r="R186" s="10" t="s">
        <v>1215</v>
      </c>
      <c r="S186" s="11" t="s">
        <v>1216</v>
      </c>
      <c r="T186" s="6"/>
      <c r="U186" s="28" t="str">
        <f>HYPERLINK("https://media.infra-m.ru/2105/2105241/cover/2105241.jpg", "Обложка")</f>
        <v>Обложка</v>
      </c>
      <c r="V186" s="28" t="str">
        <f>HYPERLINK("https://znanium.ru/catalog/product/2105241", "Ознакомиться")</f>
        <v>Ознакомиться</v>
      </c>
      <c r="W186" s="8" t="s">
        <v>86</v>
      </c>
      <c r="X186" s="6" t="s">
        <v>559</v>
      </c>
      <c r="Y186" s="6"/>
      <c r="Z186" s="6"/>
      <c r="AA186" s="6" t="s">
        <v>88</v>
      </c>
    </row>
    <row r="187" spans="1:27" s="4" customFormat="1" ht="51.95" customHeight="1">
      <c r="A187" s="5">
        <v>0</v>
      </c>
      <c r="B187" s="6" t="s">
        <v>1217</v>
      </c>
      <c r="C187" s="13">
        <v>930</v>
      </c>
      <c r="D187" s="8" t="s">
        <v>1218</v>
      </c>
      <c r="E187" s="8" t="s">
        <v>1219</v>
      </c>
      <c r="F187" s="8" t="s">
        <v>1220</v>
      </c>
      <c r="G187" s="6" t="s">
        <v>52</v>
      </c>
      <c r="H187" s="6" t="s">
        <v>38</v>
      </c>
      <c r="I187" s="8" t="s">
        <v>39</v>
      </c>
      <c r="J187" s="9">
        <v>1</v>
      </c>
      <c r="K187" s="9">
        <v>244</v>
      </c>
      <c r="L187" s="9">
        <v>2022</v>
      </c>
      <c r="M187" s="8" t="s">
        <v>1221</v>
      </c>
      <c r="N187" s="8" t="s">
        <v>41</v>
      </c>
      <c r="O187" s="8" t="s">
        <v>42</v>
      </c>
      <c r="P187" s="6" t="s">
        <v>43</v>
      </c>
      <c r="Q187" s="8" t="s">
        <v>44</v>
      </c>
      <c r="R187" s="10" t="s">
        <v>385</v>
      </c>
      <c r="S187" s="11" t="s">
        <v>1222</v>
      </c>
      <c r="T187" s="6"/>
      <c r="U187" s="28" t="str">
        <f>HYPERLINK("https://media.infra-m.ru/1864/1864199/cover/1864199.jpg", "Обложка")</f>
        <v>Обложка</v>
      </c>
      <c r="V187" s="28" t="str">
        <f>HYPERLINK("https://znanium.ru/catalog/product/1864199", "Ознакомиться")</f>
        <v>Ознакомиться</v>
      </c>
      <c r="W187" s="8" t="s">
        <v>47</v>
      </c>
      <c r="X187" s="6"/>
      <c r="Y187" s="6"/>
      <c r="Z187" s="6"/>
      <c r="AA187" s="6" t="s">
        <v>59</v>
      </c>
    </row>
    <row r="188" spans="1:27" s="4" customFormat="1" ht="51.95" customHeight="1">
      <c r="A188" s="5">
        <v>0</v>
      </c>
      <c r="B188" s="6" t="s">
        <v>1223</v>
      </c>
      <c r="C188" s="13">
        <v>794.9</v>
      </c>
      <c r="D188" s="8" t="s">
        <v>1224</v>
      </c>
      <c r="E188" s="8" t="s">
        <v>1205</v>
      </c>
      <c r="F188" s="8" t="s">
        <v>1206</v>
      </c>
      <c r="G188" s="6" t="s">
        <v>52</v>
      </c>
      <c r="H188" s="6" t="s">
        <v>126</v>
      </c>
      <c r="I188" s="8" t="s">
        <v>53</v>
      </c>
      <c r="J188" s="9">
        <v>1</v>
      </c>
      <c r="K188" s="9">
        <v>176</v>
      </c>
      <c r="L188" s="9">
        <v>2023</v>
      </c>
      <c r="M188" s="8" t="s">
        <v>1225</v>
      </c>
      <c r="N188" s="8" t="s">
        <v>41</v>
      </c>
      <c r="O188" s="8" t="s">
        <v>42</v>
      </c>
      <c r="P188" s="6" t="s">
        <v>43</v>
      </c>
      <c r="Q188" s="8" t="s">
        <v>55</v>
      </c>
      <c r="R188" s="10" t="s">
        <v>1226</v>
      </c>
      <c r="S188" s="11" t="s">
        <v>1227</v>
      </c>
      <c r="T188" s="6"/>
      <c r="U188" s="28" t="str">
        <f>HYPERLINK("https://media.infra-m.ru/2045/2045973/cover/2045973.jpg", "Обложка")</f>
        <v>Обложка</v>
      </c>
      <c r="V188" s="28" t="str">
        <f>HYPERLINK("https://znanium.ru/catalog/product/1096018", "Ознакомиться")</f>
        <v>Ознакомиться</v>
      </c>
      <c r="W188" s="8" t="s">
        <v>130</v>
      </c>
      <c r="X188" s="6"/>
      <c r="Y188" s="6"/>
      <c r="Z188" s="6" t="s">
        <v>58</v>
      </c>
      <c r="AA188" s="6" t="s">
        <v>121</v>
      </c>
    </row>
    <row r="189" spans="1:27" s="4" customFormat="1" ht="51.95" customHeight="1">
      <c r="A189" s="5">
        <v>0</v>
      </c>
      <c r="B189" s="6" t="s">
        <v>1228</v>
      </c>
      <c r="C189" s="7">
        <v>1140</v>
      </c>
      <c r="D189" s="8" t="s">
        <v>1229</v>
      </c>
      <c r="E189" s="8" t="s">
        <v>1230</v>
      </c>
      <c r="F189" s="8" t="s">
        <v>1231</v>
      </c>
      <c r="G189" s="6" t="s">
        <v>52</v>
      </c>
      <c r="H189" s="6" t="s">
        <v>38</v>
      </c>
      <c r="I189" s="8" t="s">
        <v>39</v>
      </c>
      <c r="J189" s="9">
        <v>1</v>
      </c>
      <c r="K189" s="9">
        <v>246</v>
      </c>
      <c r="L189" s="9">
        <v>2023</v>
      </c>
      <c r="M189" s="8" t="s">
        <v>1232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678</v>
      </c>
      <c r="S189" s="11" t="s">
        <v>1233</v>
      </c>
      <c r="T189" s="6"/>
      <c r="U189" s="28" t="str">
        <f>HYPERLINK("https://media.infra-m.ru/2125/2125016/cover/2125016.jpg", "Обложка")</f>
        <v>Обложка</v>
      </c>
      <c r="V189" s="28" t="str">
        <f>HYPERLINK("https://znanium.ru/catalog/product/2125016", "Ознакомиться")</f>
        <v>Ознакомиться</v>
      </c>
      <c r="W189" s="8" t="s">
        <v>387</v>
      </c>
      <c r="X189" s="6"/>
      <c r="Y189" s="6"/>
      <c r="Z189" s="6"/>
      <c r="AA189" s="6" t="s">
        <v>1198</v>
      </c>
    </row>
    <row r="190" spans="1:27" s="4" customFormat="1" ht="51.95" customHeight="1">
      <c r="A190" s="5">
        <v>0</v>
      </c>
      <c r="B190" s="6" t="s">
        <v>1234</v>
      </c>
      <c r="C190" s="7">
        <v>1154</v>
      </c>
      <c r="D190" s="8" t="s">
        <v>1235</v>
      </c>
      <c r="E190" s="8" t="s">
        <v>1236</v>
      </c>
      <c r="F190" s="8" t="s">
        <v>1231</v>
      </c>
      <c r="G190" s="6" t="s">
        <v>52</v>
      </c>
      <c r="H190" s="6" t="s">
        <v>38</v>
      </c>
      <c r="I190" s="8" t="s">
        <v>53</v>
      </c>
      <c r="J190" s="9">
        <v>1</v>
      </c>
      <c r="K190" s="9">
        <v>246</v>
      </c>
      <c r="L190" s="9">
        <v>2024</v>
      </c>
      <c r="M190" s="8" t="s">
        <v>1237</v>
      </c>
      <c r="N190" s="8" t="s">
        <v>41</v>
      </c>
      <c r="O190" s="8" t="s">
        <v>42</v>
      </c>
      <c r="P190" s="6" t="s">
        <v>43</v>
      </c>
      <c r="Q190" s="8" t="s">
        <v>55</v>
      </c>
      <c r="R190" s="10" t="s">
        <v>354</v>
      </c>
      <c r="S190" s="11" t="s">
        <v>1238</v>
      </c>
      <c r="T190" s="6"/>
      <c r="U190" s="28" t="str">
        <f>HYPERLINK("https://media.infra-m.ru/2137/2137111/cover/2137111.jpg", "Обложка")</f>
        <v>Обложка</v>
      </c>
      <c r="V190" s="28" t="str">
        <f>HYPERLINK("https://znanium.ru/catalog/product/1322318", "Ознакомиться")</f>
        <v>Ознакомиться</v>
      </c>
      <c r="W190" s="8" t="s">
        <v>387</v>
      </c>
      <c r="X190" s="6"/>
      <c r="Y190" s="6"/>
      <c r="Z190" s="6" t="s">
        <v>58</v>
      </c>
      <c r="AA190" s="6" t="s">
        <v>137</v>
      </c>
    </row>
    <row r="191" spans="1:27" s="4" customFormat="1" ht="51.95" customHeight="1">
      <c r="A191" s="5">
        <v>0</v>
      </c>
      <c r="B191" s="6" t="s">
        <v>1239</v>
      </c>
      <c r="C191" s="13">
        <v>804.9</v>
      </c>
      <c r="D191" s="8" t="s">
        <v>1240</v>
      </c>
      <c r="E191" s="8" t="s">
        <v>1236</v>
      </c>
      <c r="F191" s="8" t="s">
        <v>1231</v>
      </c>
      <c r="G191" s="6" t="s">
        <v>37</v>
      </c>
      <c r="H191" s="6" t="s">
        <v>38</v>
      </c>
      <c r="I191" s="8" t="s">
        <v>39</v>
      </c>
      <c r="J191" s="9">
        <v>1</v>
      </c>
      <c r="K191" s="9">
        <v>222</v>
      </c>
      <c r="L191" s="9">
        <v>2021</v>
      </c>
      <c r="M191" s="8" t="s">
        <v>1241</v>
      </c>
      <c r="N191" s="8" t="s">
        <v>41</v>
      </c>
      <c r="O191" s="8" t="s">
        <v>42</v>
      </c>
      <c r="P191" s="6" t="s">
        <v>43</v>
      </c>
      <c r="Q191" s="8" t="s">
        <v>44</v>
      </c>
      <c r="R191" s="10" t="s">
        <v>678</v>
      </c>
      <c r="S191" s="11" t="s">
        <v>1233</v>
      </c>
      <c r="T191" s="6"/>
      <c r="U191" s="28" t="str">
        <f>HYPERLINK("https://media.infra-m.ru/1154/1154314/cover/1154314.jpg", "Обложка")</f>
        <v>Обложка</v>
      </c>
      <c r="V191" s="28" t="str">
        <f>HYPERLINK("https://znanium.ru/catalog/product/2125016", "Ознакомиться")</f>
        <v>Ознакомиться</v>
      </c>
      <c r="W191" s="8" t="s">
        <v>387</v>
      </c>
      <c r="X191" s="6"/>
      <c r="Y191" s="6"/>
      <c r="Z191" s="6"/>
      <c r="AA191" s="6" t="s">
        <v>205</v>
      </c>
    </row>
    <row r="192" spans="1:27" s="4" customFormat="1" ht="42" customHeight="1">
      <c r="A192" s="5">
        <v>0</v>
      </c>
      <c r="B192" s="6" t="s">
        <v>1242</v>
      </c>
      <c r="C192" s="7">
        <v>2524</v>
      </c>
      <c r="D192" s="8" t="s">
        <v>1243</v>
      </c>
      <c r="E192" s="8" t="s">
        <v>1244</v>
      </c>
      <c r="F192" s="8" t="s">
        <v>1245</v>
      </c>
      <c r="G192" s="6" t="s">
        <v>37</v>
      </c>
      <c r="H192" s="6" t="s">
        <v>255</v>
      </c>
      <c r="I192" s="8" t="s">
        <v>1246</v>
      </c>
      <c r="J192" s="9">
        <v>1</v>
      </c>
      <c r="K192" s="9">
        <v>560</v>
      </c>
      <c r="L192" s="9">
        <v>2023</v>
      </c>
      <c r="M192" s="8" t="s">
        <v>1247</v>
      </c>
      <c r="N192" s="8" t="s">
        <v>41</v>
      </c>
      <c r="O192" s="8" t="s">
        <v>42</v>
      </c>
      <c r="P192" s="6" t="s">
        <v>108</v>
      </c>
      <c r="Q192" s="8" t="s">
        <v>109</v>
      </c>
      <c r="R192" s="10" t="s">
        <v>501</v>
      </c>
      <c r="S192" s="11"/>
      <c r="T192" s="6"/>
      <c r="U192" s="28" t="str">
        <f>HYPERLINK("https://media.infra-m.ru/1981/1981595/cover/1981595.jpg", "Обложка")</f>
        <v>Обложка</v>
      </c>
      <c r="V192" s="28" t="str">
        <f>HYPERLINK("https://znanium.ru/catalog/product/971694", "Ознакомиться")</f>
        <v>Ознакомиться</v>
      </c>
      <c r="W192" s="8" t="s">
        <v>47</v>
      </c>
      <c r="X192" s="6"/>
      <c r="Y192" s="6"/>
      <c r="Z192" s="6"/>
      <c r="AA192" s="6" t="s">
        <v>48</v>
      </c>
    </row>
    <row r="193" spans="1:27" s="4" customFormat="1" ht="44.1" customHeight="1">
      <c r="A193" s="5">
        <v>0</v>
      </c>
      <c r="B193" s="6" t="s">
        <v>1248</v>
      </c>
      <c r="C193" s="13">
        <v>890</v>
      </c>
      <c r="D193" s="8" t="s">
        <v>1249</v>
      </c>
      <c r="E193" s="8" t="s">
        <v>1250</v>
      </c>
      <c r="F193" s="8" t="s">
        <v>1251</v>
      </c>
      <c r="G193" s="6" t="s">
        <v>117</v>
      </c>
      <c r="H193" s="6" t="s">
        <v>38</v>
      </c>
      <c r="I193" s="8" t="s">
        <v>106</v>
      </c>
      <c r="J193" s="9">
        <v>1</v>
      </c>
      <c r="K193" s="9">
        <v>181</v>
      </c>
      <c r="L193" s="9">
        <v>2022</v>
      </c>
      <c r="M193" s="8" t="s">
        <v>1252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1253</v>
      </c>
      <c r="S193" s="11"/>
      <c r="T193" s="6"/>
      <c r="U193" s="28" t="str">
        <f>HYPERLINK("https://media.infra-m.ru/1867/1867635/cover/1867635.jpg", "Обложка")</f>
        <v>Обложка</v>
      </c>
      <c r="V193" s="28" t="str">
        <f>HYPERLINK("https://znanium.ru/catalog/product/1867635", "Ознакомиться")</f>
        <v>Ознакомиться</v>
      </c>
      <c r="W193" s="8" t="s">
        <v>1254</v>
      </c>
      <c r="X193" s="6"/>
      <c r="Y193" s="6"/>
      <c r="Z193" s="6"/>
      <c r="AA193" s="6" t="s">
        <v>419</v>
      </c>
    </row>
    <row r="194" spans="1:27" s="4" customFormat="1" ht="42" customHeight="1">
      <c r="A194" s="5">
        <v>0</v>
      </c>
      <c r="B194" s="6" t="s">
        <v>1255</v>
      </c>
      <c r="C194" s="13">
        <v>910</v>
      </c>
      <c r="D194" s="8" t="s">
        <v>1256</v>
      </c>
      <c r="E194" s="8" t="s">
        <v>1257</v>
      </c>
      <c r="F194" s="8" t="s">
        <v>1258</v>
      </c>
      <c r="G194" s="6" t="s">
        <v>52</v>
      </c>
      <c r="H194" s="6" t="s">
        <v>38</v>
      </c>
      <c r="I194" s="8" t="s">
        <v>262</v>
      </c>
      <c r="J194" s="9">
        <v>1</v>
      </c>
      <c r="K194" s="9">
        <v>178</v>
      </c>
      <c r="L194" s="9">
        <v>2024</v>
      </c>
      <c r="M194" s="8" t="s">
        <v>1259</v>
      </c>
      <c r="N194" s="8" t="s">
        <v>41</v>
      </c>
      <c r="O194" s="8" t="s">
        <v>42</v>
      </c>
      <c r="P194" s="6" t="s">
        <v>66</v>
      </c>
      <c r="Q194" s="8" t="s">
        <v>264</v>
      </c>
      <c r="R194" s="10" t="s">
        <v>1260</v>
      </c>
      <c r="S194" s="11"/>
      <c r="T194" s="6"/>
      <c r="U194" s="28" t="str">
        <f>HYPERLINK("https://media.infra-m.ru/2110/2110943/cover/2110943.jpg", "Обложка")</f>
        <v>Обложка</v>
      </c>
      <c r="V194" s="28" t="str">
        <f>HYPERLINK("https://znanium.ru/catalog/product/2110943", "Ознакомиться")</f>
        <v>Ознакомиться</v>
      </c>
      <c r="W194" s="8" t="s">
        <v>1261</v>
      </c>
      <c r="X194" s="6"/>
      <c r="Y194" s="6"/>
      <c r="Z194" s="6"/>
      <c r="AA194" s="6" t="s">
        <v>163</v>
      </c>
    </row>
    <row r="195" spans="1:27" s="4" customFormat="1" ht="51.95" customHeight="1">
      <c r="A195" s="5">
        <v>0</v>
      </c>
      <c r="B195" s="6" t="s">
        <v>1262</v>
      </c>
      <c r="C195" s="7">
        <v>1304</v>
      </c>
      <c r="D195" s="8" t="s">
        <v>1263</v>
      </c>
      <c r="E195" s="8" t="s">
        <v>1264</v>
      </c>
      <c r="F195" s="8" t="s">
        <v>1265</v>
      </c>
      <c r="G195" s="6" t="s">
        <v>52</v>
      </c>
      <c r="H195" s="6" t="s">
        <v>38</v>
      </c>
      <c r="I195" s="8" t="s">
        <v>39</v>
      </c>
      <c r="J195" s="9">
        <v>1</v>
      </c>
      <c r="K195" s="9">
        <v>288</v>
      </c>
      <c r="L195" s="9">
        <v>2023</v>
      </c>
      <c r="M195" s="8" t="s">
        <v>1266</v>
      </c>
      <c r="N195" s="8" t="s">
        <v>41</v>
      </c>
      <c r="O195" s="8" t="s">
        <v>42</v>
      </c>
      <c r="P195" s="6" t="s">
        <v>66</v>
      </c>
      <c r="Q195" s="8" t="s">
        <v>44</v>
      </c>
      <c r="R195" s="10" t="s">
        <v>1267</v>
      </c>
      <c r="S195" s="11" t="s">
        <v>1268</v>
      </c>
      <c r="T195" s="6"/>
      <c r="U195" s="28" t="str">
        <f>HYPERLINK("https://media.infra-m.ru/1941/1941726/cover/1941726.jpg", "Обложка")</f>
        <v>Обложка</v>
      </c>
      <c r="V195" s="28" t="str">
        <f>HYPERLINK("https://znanium.ru/catalog/product/1931491", "Ознакомиться")</f>
        <v>Ознакомиться</v>
      </c>
      <c r="W195" s="8" t="s">
        <v>47</v>
      </c>
      <c r="X195" s="6"/>
      <c r="Y195" s="6"/>
      <c r="Z195" s="6"/>
      <c r="AA195" s="6" t="s">
        <v>96</v>
      </c>
    </row>
    <row r="196" spans="1:27" s="4" customFormat="1" ht="51.95" customHeight="1">
      <c r="A196" s="5">
        <v>0</v>
      </c>
      <c r="B196" s="6" t="s">
        <v>1269</v>
      </c>
      <c r="C196" s="7">
        <v>1250</v>
      </c>
      <c r="D196" s="8" t="s">
        <v>1270</v>
      </c>
      <c r="E196" s="8" t="s">
        <v>1271</v>
      </c>
      <c r="F196" s="8" t="s">
        <v>1011</v>
      </c>
      <c r="G196" s="6" t="s">
        <v>37</v>
      </c>
      <c r="H196" s="6" t="s">
        <v>38</v>
      </c>
      <c r="I196" s="8" t="s">
        <v>64</v>
      </c>
      <c r="J196" s="9">
        <v>1</v>
      </c>
      <c r="K196" s="9">
        <v>272</v>
      </c>
      <c r="L196" s="9">
        <v>2023</v>
      </c>
      <c r="M196" s="8" t="s">
        <v>1272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1057</v>
      </c>
      <c r="S196" s="11" t="s">
        <v>1273</v>
      </c>
      <c r="T196" s="6"/>
      <c r="U196" s="28" t="str">
        <f>HYPERLINK("https://media.infra-m.ru/1079/1079438/cover/1079438.jpg", "Обложка")</f>
        <v>Обложка</v>
      </c>
      <c r="V196" s="28" t="str">
        <f>HYPERLINK("https://znanium.ru/catalog/product/1079438", "Ознакомиться")</f>
        <v>Ознакомиться</v>
      </c>
      <c r="W196" s="8" t="s">
        <v>47</v>
      </c>
      <c r="X196" s="6" t="s">
        <v>1274</v>
      </c>
      <c r="Y196" s="6"/>
      <c r="Z196" s="6"/>
      <c r="AA196" s="6" t="s">
        <v>1275</v>
      </c>
    </row>
    <row r="197" spans="1:27" s="4" customFormat="1" ht="42" customHeight="1">
      <c r="A197" s="5">
        <v>0</v>
      </c>
      <c r="B197" s="6" t="s">
        <v>1276</v>
      </c>
      <c r="C197" s="7">
        <v>1340</v>
      </c>
      <c r="D197" s="8" t="s">
        <v>1277</v>
      </c>
      <c r="E197" s="8" t="s">
        <v>1278</v>
      </c>
      <c r="F197" s="8" t="s">
        <v>1279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1280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1281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1282</v>
      </c>
      <c r="C198" s="7">
        <v>1100</v>
      </c>
      <c r="D198" s="8" t="s">
        <v>1283</v>
      </c>
      <c r="E198" s="8" t="s">
        <v>1284</v>
      </c>
      <c r="F198" s="8" t="s">
        <v>1285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1286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1287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1288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1289</v>
      </c>
      <c r="C199" s="13">
        <v>460</v>
      </c>
      <c r="D199" s="8" t="s">
        <v>1290</v>
      </c>
      <c r="E199" s="8" t="s">
        <v>1291</v>
      </c>
      <c r="F199" s="8" t="s">
        <v>1292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1293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1294</v>
      </c>
      <c r="S199" s="11" t="s">
        <v>1295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1296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1297</v>
      </c>
      <c r="C200" s="13">
        <v>810</v>
      </c>
      <c r="D200" s="8" t="s">
        <v>1298</v>
      </c>
      <c r="E200" s="8" t="s">
        <v>1299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1300</v>
      </c>
      <c r="N200" s="8" t="s">
        <v>41</v>
      </c>
      <c r="O200" s="8" t="s">
        <v>42</v>
      </c>
      <c r="P200" s="6" t="s">
        <v>1301</v>
      </c>
      <c r="Q200" s="8" t="s">
        <v>83</v>
      </c>
      <c r="R200" s="10" t="s">
        <v>1302</v>
      </c>
      <c r="S200" s="11" t="s">
        <v>1303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1304</v>
      </c>
      <c r="C201" s="13">
        <v>594.9</v>
      </c>
      <c r="D201" s="8" t="s">
        <v>1305</v>
      </c>
      <c r="E201" s="8" t="s">
        <v>1306</v>
      </c>
      <c r="F201" s="8" t="s">
        <v>1307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1308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1309</v>
      </c>
      <c r="S201" s="11" t="s">
        <v>1310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1296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1311</v>
      </c>
      <c r="C202" s="13">
        <v>820</v>
      </c>
      <c r="D202" s="8" t="s">
        <v>1312</v>
      </c>
      <c r="E202" s="8" t="s">
        <v>1306</v>
      </c>
      <c r="F202" s="8" t="s">
        <v>1313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1314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1315</v>
      </c>
      <c r="S202" s="11" t="s">
        <v>1316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1296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1317</v>
      </c>
      <c r="C203" s="7">
        <v>1510</v>
      </c>
      <c r="D203" s="8" t="s">
        <v>1318</v>
      </c>
      <c r="E203" s="8" t="s">
        <v>1319</v>
      </c>
      <c r="F203" s="8" t="s">
        <v>1320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1321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1322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885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1323</v>
      </c>
      <c r="C204" s="13">
        <v>730</v>
      </c>
      <c r="D204" s="8" t="s">
        <v>1324</v>
      </c>
      <c r="E204" s="8" t="s">
        <v>1325</v>
      </c>
      <c r="F204" s="8" t="s">
        <v>1326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1327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1328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1329</v>
      </c>
      <c r="C205" s="7">
        <v>1430</v>
      </c>
      <c r="D205" s="8" t="s">
        <v>1330</v>
      </c>
      <c r="E205" s="8" t="s">
        <v>1331</v>
      </c>
      <c r="F205" s="8" t="s">
        <v>1332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1333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1334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1335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1336</v>
      </c>
      <c r="C206" s="13">
        <v>370</v>
      </c>
      <c r="D206" s="8" t="s">
        <v>1337</v>
      </c>
      <c r="E206" s="8" t="s">
        <v>1338</v>
      </c>
      <c r="F206" s="8" t="s">
        <v>1339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1340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1341</v>
      </c>
      <c r="S206" s="11" t="s">
        <v>1342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1296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1343</v>
      </c>
      <c r="C207" s="13">
        <v>484</v>
      </c>
      <c r="D207" s="8" t="s">
        <v>1344</v>
      </c>
      <c r="E207" s="8" t="s">
        <v>1338</v>
      </c>
      <c r="F207" s="8" t="s">
        <v>1345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1346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1347</v>
      </c>
      <c r="S207" s="11" t="s">
        <v>1348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1296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1349</v>
      </c>
      <c r="C208" s="13">
        <v>899.9</v>
      </c>
      <c r="D208" s="8" t="s">
        <v>1350</v>
      </c>
      <c r="E208" s="8" t="s">
        <v>1351</v>
      </c>
      <c r="F208" s="8" t="s">
        <v>1352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1353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1354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1355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1356</v>
      </c>
      <c r="B211" s="26"/>
      <c r="C211" s="26" t="s">
        <v>1357</v>
      </c>
      <c r="D211" s="26"/>
      <c r="E211" s="26"/>
    </row>
    <row r="212" spans="1:5" s="16" customFormat="1" ht="12.95" customHeight="1">
      <c r="A212" s="26" t="s">
        <v>1358</v>
      </c>
      <c r="B212" s="26"/>
      <c r="C212" s="26" t="s">
        <v>1359</v>
      </c>
      <c r="D212" s="26"/>
      <c r="E212" s="26"/>
    </row>
    <row r="213" spans="1:5" s="16" customFormat="1" ht="12.95" customHeight="1">
      <c r="A213" s="26" t="s">
        <v>1360</v>
      </c>
      <c r="B213" s="26"/>
      <c r="C213" s="26" t="s">
        <v>1359</v>
      </c>
      <c r="D213" s="26"/>
      <c r="E213" s="26"/>
    </row>
    <row r="214" spans="1:5" s="16" customFormat="1" ht="12.95" customHeight="1">
      <c r="A214" s="26" t="s">
        <v>1361</v>
      </c>
      <c r="B214" s="26"/>
      <c r="C214" s="26" t="s">
        <v>1359</v>
      </c>
      <c r="D214" s="26"/>
      <c r="E214" s="26"/>
    </row>
    <row r="215" spans="1:5" s="16" customFormat="1" ht="12.95" customHeight="1">
      <c r="A215" s="26" t="s">
        <v>1362</v>
      </c>
      <c r="B215" s="26"/>
      <c r="C215" s="26" t="s">
        <v>1363</v>
      </c>
      <c r="D215" s="26"/>
      <c r="E215" s="26"/>
    </row>
    <row r="216" spans="1:5" s="16" customFormat="1" ht="12.95" customHeight="1">
      <c r="A216" s="26" t="s">
        <v>1364</v>
      </c>
      <c r="B216" s="26"/>
      <c r="C216" s="26" t="s">
        <v>1365</v>
      </c>
      <c r="D216" s="26"/>
      <c r="E216" s="26"/>
    </row>
    <row r="217" spans="1:5" s="16" customFormat="1" ht="12.95" customHeight="1">
      <c r="A217" s="26" t="s">
        <v>1366</v>
      </c>
      <c r="B217" s="26"/>
      <c r="C217" s="26" t="s">
        <v>1367</v>
      </c>
      <c r="D217" s="26"/>
      <c r="E217" s="26"/>
    </row>
    <row r="218" spans="1:5" s="16" customFormat="1" ht="12.95" customHeight="1">
      <c r="A218" s="26" t="s">
        <v>1368</v>
      </c>
      <c r="B218" s="26"/>
      <c r="C218" s="26" t="s">
        <v>1369</v>
      </c>
      <c r="D218" s="26"/>
      <c r="E218" s="26"/>
    </row>
    <row r="219" spans="1:5" s="16" customFormat="1" ht="12.95" customHeight="1">
      <c r="A219" s="26" t="s">
        <v>1370</v>
      </c>
      <c r="B219" s="26"/>
      <c r="C219" s="26" t="s">
        <v>1371</v>
      </c>
      <c r="D219" s="26"/>
      <c r="E219" s="26"/>
    </row>
    <row r="220" spans="1:5" s="16" customFormat="1" ht="12.95" customHeight="1">
      <c r="A220" s="26" t="s">
        <v>1372</v>
      </c>
      <c r="B220" s="26"/>
      <c r="C220" s="26" t="s">
        <v>1373</v>
      </c>
      <c r="D220" s="26"/>
      <c r="E220" s="26"/>
    </row>
    <row r="221" spans="1:5" s="16" customFormat="1" ht="12.95" customHeight="1">
      <c r="A221" s="26" t="s">
        <v>1374</v>
      </c>
      <c r="B221" s="26"/>
      <c r="C221" s="26" t="s">
        <v>1375</v>
      </c>
      <c r="D221" s="26"/>
      <c r="E221" s="26"/>
    </row>
    <row r="222" spans="1:5" s="16" customFormat="1" ht="12.95" customHeight="1">
      <c r="A222" s="26" t="s">
        <v>1376</v>
      </c>
      <c r="B222" s="26"/>
      <c r="C222" s="26" t="s">
        <v>1377</v>
      </c>
      <c r="D222" s="26"/>
      <c r="E222" s="26"/>
    </row>
    <row r="223" spans="1:5" s="16" customFormat="1" ht="12.95" customHeight="1">
      <c r="A223" s="26" t="s">
        <v>1378</v>
      </c>
      <c r="B223" s="26"/>
      <c r="C223" s="26" t="s">
        <v>1371</v>
      </c>
      <c r="D223" s="26"/>
      <c r="E223" s="26"/>
    </row>
    <row r="224" spans="1:5" s="16" customFormat="1" ht="12.95" customHeight="1">
      <c r="A224" s="26" t="s">
        <v>1379</v>
      </c>
      <c r="B224" s="26"/>
      <c r="C224" s="26" t="s">
        <v>1380</v>
      </c>
      <c r="D224" s="26"/>
      <c r="E224" s="26"/>
    </row>
    <row r="225" spans="1:5" s="16" customFormat="1" ht="12.95" customHeight="1">
      <c r="A225" s="26" t="s">
        <v>1381</v>
      </c>
      <c r="B225" s="26"/>
      <c r="C225" s="26" t="s">
        <v>1382</v>
      </c>
      <c r="D225" s="26"/>
      <c r="E225" s="26"/>
    </row>
    <row r="226" spans="1:5" s="16" customFormat="1" ht="12.95" customHeight="1">
      <c r="A226" s="26" t="s">
        <v>1383</v>
      </c>
      <c r="B226" s="26"/>
      <c r="C226" s="26" t="s">
        <v>1384</v>
      </c>
      <c r="D226" s="26"/>
      <c r="E226" s="26"/>
    </row>
    <row r="227" spans="1:5" s="16" customFormat="1" ht="12.95" customHeight="1">
      <c r="A227" s="26" t="s">
        <v>1385</v>
      </c>
      <c r="B227" s="26"/>
      <c r="C227" s="26" t="s">
        <v>1382</v>
      </c>
      <c r="D227" s="26"/>
      <c r="E227" s="26"/>
    </row>
    <row r="228" spans="1:5" s="16" customFormat="1" ht="12.95" customHeight="1">
      <c r="A228" s="26" t="s">
        <v>1386</v>
      </c>
      <c r="B228" s="26"/>
      <c r="C228" s="26" t="s">
        <v>1384</v>
      </c>
      <c r="D228" s="26"/>
      <c r="E228" s="26"/>
    </row>
    <row r="229" spans="1:5" s="16" customFormat="1" ht="12.95" customHeight="1">
      <c r="A229" s="26" t="s">
        <v>1387</v>
      </c>
      <c r="B229" s="26"/>
      <c r="C229" s="26" t="s">
        <v>1388</v>
      </c>
      <c r="D229" s="26"/>
      <c r="E229" s="26"/>
    </row>
    <row r="230" spans="1:5" s="16" customFormat="1" ht="12.95" customHeight="1">
      <c r="A230" s="26" t="s">
        <v>1389</v>
      </c>
      <c r="B230" s="26"/>
      <c r="C230" s="26" t="s">
        <v>1390</v>
      </c>
      <c r="D230" s="26"/>
      <c r="E230" s="26"/>
    </row>
    <row r="231" spans="1:5" s="16" customFormat="1" ht="12.95" customHeight="1">
      <c r="A231" s="26" t="s">
        <v>1391</v>
      </c>
      <c r="B231" s="26"/>
      <c r="C231" s="26" t="s">
        <v>1392</v>
      </c>
      <c r="D231" s="26"/>
      <c r="E231" s="26"/>
    </row>
    <row r="232" spans="1:5" s="16" customFormat="1" ht="12.95" customHeight="1">
      <c r="A232" s="26" t="s">
        <v>1393</v>
      </c>
      <c r="B232" s="26"/>
      <c r="C232" s="26" t="s">
        <v>1394</v>
      </c>
      <c r="D232" s="26"/>
      <c r="E232" s="26"/>
    </row>
    <row r="233" spans="1:5" s="16" customFormat="1" ht="12.95" customHeight="1">
      <c r="A233" s="26" t="s">
        <v>1395</v>
      </c>
      <c r="B233" s="26"/>
      <c r="C233" s="26" t="s">
        <v>1396</v>
      </c>
      <c r="D233" s="26"/>
      <c r="E233" s="26"/>
    </row>
    <row r="234" spans="1:5" s="16" customFormat="1" ht="12.95" customHeight="1">
      <c r="A234" s="26" t="s">
        <v>1397</v>
      </c>
      <c r="B234" s="26"/>
      <c r="C234" s="26" t="s">
        <v>1398</v>
      </c>
      <c r="D234" s="26"/>
      <c r="E234" s="26"/>
    </row>
    <row r="235" spans="1:5" s="16" customFormat="1" ht="12.95" customHeight="1">
      <c r="A235" s="26" t="s">
        <v>1399</v>
      </c>
      <c r="B235" s="26"/>
      <c r="C235" s="26" t="s">
        <v>1400</v>
      </c>
      <c r="D235" s="26"/>
      <c r="E235" s="26"/>
    </row>
    <row r="236" spans="1:5" s="16" customFormat="1" ht="12.95" customHeight="1">
      <c r="A236" s="26" t="s">
        <v>1401</v>
      </c>
      <c r="B236" s="26"/>
      <c r="C236" s="26" t="s">
        <v>1402</v>
      </c>
      <c r="D236" s="26"/>
      <c r="E236" s="26"/>
    </row>
    <row r="237" spans="1:5" s="16" customFormat="1" ht="12.95" customHeight="1">
      <c r="A237" s="26" t="s">
        <v>890</v>
      </c>
      <c r="B237" s="26"/>
      <c r="C237" s="26" t="s">
        <v>1403</v>
      </c>
      <c r="D237" s="26"/>
      <c r="E237" s="26"/>
    </row>
    <row r="238" spans="1:5" s="16" customFormat="1" ht="12.95" customHeight="1">
      <c r="A238" s="26" t="s">
        <v>1404</v>
      </c>
      <c r="B238" s="26"/>
      <c r="C238" s="26" t="s">
        <v>1405</v>
      </c>
      <c r="D238" s="26"/>
      <c r="E238" s="26"/>
    </row>
    <row r="239" spans="1:5" s="16" customFormat="1" ht="12.95" customHeight="1">
      <c r="A239" s="26" t="s">
        <v>1347</v>
      </c>
      <c r="B239" s="26"/>
      <c r="C239" s="26" t="s">
        <v>1406</v>
      </c>
      <c r="D239" s="26"/>
      <c r="E239" s="26"/>
    </row>
    <row r="240" spans="1:5" s="16" customFormat="1" ht="12.95" customHeight="1">
      <c r="A240" s="26" t="s">
        <v>1407</v>
      </c>
      <c r="B240" s="26"/>
      <c r="C240" s="26" t="s">
        <v>1408</v>
      </c>
      <c r="D240" s="26"/>
      <c r="E240" s="26"/>
    </row>
    <row r="241" spans="1:5" s="16" customFormat="1" ht="12.95" customHeight="1">
      <c r="A241" s="26" t="s">
        <v>1409</v>
      </c>
      <c r="B241" s="26"/>
      <c r="C241" s="26" t="s">
        <v>1410</v>
      </c>
      <c r="D241" s="26"/>
      <c r="E241" s="26"/>
    </row>
    <row r="242" spans="1:5" s="16" customFormat="1" ht="12.95" customHeight="1">
      <c r="A242" s="26" t="s">
        <v>1411</v>
      </c>
      <c r="B242" s="26"/>
      <c r="C242" s="26" t="s">
        <v>1412</v>
      </c>
      <c r="D242" s="26"/>
      <c r="E242" s="26"/>
    </row>
    <row r="243" spans="1:5" s="16" customFormat="1" ht="12.95" customHeight="1">
      <c r="A243" s="26" t="s">
        <v>1413</v>
      </c>
      <c r="B243" s="26"/>
      <c r="C243" s="26" t="s">
        <v>1414</v>
      </c>
      <c r="D243" s="26"/>
      <c r="E243" s="26"/>
    </row>
    <row r="244" spans="1:5" s="16" customFormat="1" ht="12.95" customHeight="1">
      <c r="A244" s="26" t="s">
        <v>1415</v>
      </c>
      <c r="B244" s="26"/>
      <c r="C244" s="26" t="s">
        <v>1416</v>
      </c>
      <c r="D244" s="26"/>
      <c r="E244" s="26"/>
    </row>
    <row r="245" spans="1:5" s="16" customFormat="1" ht="12.95" customHeight="1">
      <c r="A245" s="26" t="s">
        <v>1417</v>
      </c>
      <c r="B245" s="26"/>
      <c r="C245" s="26" t="s">
        <v>1418</v>
      </c>
      <c r="D245" s="26"/>
      <c r="E245" s="26"/>
    </row>
    <row r="246" spans="1:5" s="16" customFormat="1" ht="12.95" customHeight="1">
      <c r="A246" s="26" t="s">
        <v>745</v>
      </c>
      <c r="B246" s="26"/>
      <c r="C246" s="26" t="s">
        <v>1419</v>
      </c>
      <c r="D246" s="26"/>
      <c r="E246" s="26"/>
    </row>
    <row r="247" spans="1:5" s="16" customFormat="1" ht="26.1" customHeight="1">
      <c r="A247" s="26" t="s">
        <v>1420</v>
      </c>
      <c r="B247" s="26"/>
      <c r="C247" s="26" t="s">
        <v>1421</v>
      </c>
      <c r="D247" s="26"/>
      <c r="E247" s="26"/>
    </row>
    <row r="248" spans="1:5" s="16" customFormat="1" ht="12.95" customHeight="1">
      <c r="A248" s="26" t="s">
        <v>1422</v>
      </c>
      <c r="B248" s="26"/>
      <c r="C248" s="26" t="s">
        <v>1423</v>
      </c>
      <c r="D248" s="26"/>
      <c r="E248" s="26"/>
    </row>
    <row r="249" spans="1:5" s="16" customFormat="1" ht="12.95" customHeight="1">
      <c r="A249" s="26" t="s">
        <v>1424</v>
      </c>
      <c r="B249" s="26"/>
      <c r="C249" s="26" t="s">
        <v>1425</v>
      </c>
      <c r="D249" s="26"/>
      <c r="E249" s="26"/>
    </row>
    <row r="250" spans="1:5" s="16" customFormat="1" ht="12.95" customHeight="1">
      <c r="A250" s="26" t="s">
        <v>1426</v>
      </c>
      <c r="B250" s="26"/>
      <c r="C250" s="26" t="s">
        <v>1427</v>
      </c>
      <c r="D250" s="26"/>
      <c r="E250" s="26"/>
    </row>
    <row r="251" spans="1:5" s="16" customFormat="1" ht="12.95" customHeight="1">
      <c r="A251" s="26" t="s">
        <v>1428</v>
      </c>
      <c r="B251" s="26"/>
      <c r="C251" s="26" t="s">
        <v>1429</v>
      </c>
      <c r="D251" s="26"/>
      <c r="E251" s="26"/>
    </row>
    <row r="252" spans="1:5" s="16" customFormat="1" ht="12.95" customHeight="1">
      <c r="A252" s="26" t="s">
        <v>1430</v>
      </c>
      <c r="B252" s="26"/>
      <c r="C252" s="26" t="s">
        <v>1431</v>
      </c>
      <c r="D252" s="26"/>
      <c r="E252" s="26"/>
    </row>
    <row r="253" spans="1:5" s="16" customFormat="1" ht="12.95" customHeight="1">
      <c r="A253" s="26" t="s">
        <v>1432</v>
      </c>
      <c r="B253" s="26"/>
      <c r="C253" s="26" t="s">
        <v>1425</v>
      </c>
      <c r="D253" s="26"/>
      <c r="E253" s="26"/>
    </row>
    <row r="254" spans="1:5" s="16" customFormat="1" ht="12.95" customHeight="1">
      <c r="A254" s="26" t="s">
        <v>1433</v>
      </c>
      <c r="B254" s="26"/>
      <c r="C254" s="26" t="s">
        <v>1427</v>
      </c>
      <c r="D254" s="26"/>
      <c r="E254" s="26"/>
    </row>
    <row r="255" spans="1:5" s="16" customFormat="1" ht="12.95" customHeight="1">
      <c r="A255" s="26" t="s">
        <v>1434</v>
      </c>
      <c r="B255" s="26"/>
      <c r="C255" s="26" t="s">
        <v>1429</v>
      </c>
      <c r="D255" s="26"/>
      <c r="E255" s="26"/>
    </row>
    <row r="256" spans="1:5" s="16" customFormat="1" ht="12.95" customHeight="1">
      <c r="A256" s="26" t="s">
        <v>1435</v>
      </c>
      <c r="B256" s="26"/>
      <c r="C256" s="26" t="s">
        <v>1431</v>
      </c>
      <c r="D256" s="26"/>
      <c r="E256" s="26"/>
    </row>
    <row r="257" spans="1:5" s="16" customFormat="1" ht="12.95" customHeight="1">
      <c r="A257" s="26" t="s">
        <v>1436</v>
      </c>
      <c r="B257" s="26"/>
      <c r="C257" s="26" t="s">
        <v>1437</v>
      </c>
      <c r="D257" s="26"/>
      <c r="E257" s="26"/>
    </row>
    <row r="258" spans="1:5" s="16" customFormat="1" ht="12.95" customHeight="1">
      <c r="A258" s="26" t="s">
        <v>1438</v>
      </c>
      <c r="B258" s="26"/>
      <c r="C258" s="26" t="s">
        <v>1439</v>
      </c>
      <c r="D258" s="26"/>
      <c r="E258" s="26"/>
    </row>
    <row r="259" spans="1:5" s="16" customFormat="1" ht="12.95" customHeight="1">
      <c r="A259" s="26" t="s">
        <v>1130</v>
      </c>
      <c r="B259" s="26"/>
      <c r="C259" s="26" t="s">
        <v>1440</v>
      </c>
      <c r="D259" s="26"/>
      <c r="E259" s="26"/>
    </row>
    <row r="260" spans="1:5" s="16" customFormat="1" ht="12.95" customHeight="1">
      <c r="A260" s="26" t="s">
        <v>1441</v>
      </c>
      <c r="B260" s="26"/>
      <c r="C260" s="26" t="s">
        <v>1442</v>
      </c>
      <c r="D260" s="26"/>
      <c r="E260" s="26"/>
    </row>
    <row r="261" spans="1:5" s="16" customFormat="1" ht="12.95" customHeight="1">
      <c r="A261" s="26" t="s">
        <v>1443</v>
      </c>
      <c r="B261" s="26"/>
      <c r="C261" s="26" t="s">
        <v>1440</v>
      </c>
      <c r="D261" s="26"/>
      <c r="E261" s="26"/>
    </row>
    <row r="262" spans="1:5" s="16" customFormat="1" ht="12.95" customHeight="1">
      <c r="A262" s="26" t="s">
        <v>1444</v>
      </c>
      <c r="B262" s="26"/>
      <c r="C262" s="26" t="s">
        <v>1442</v>
      </c>
      <c r="D262" s="26"/>
      <c r="E262" s="26"/>
    </row>
    <row r="263" spans="1:5" s="16" customFormat="1" ht="12.95" customHeight="1">
      <c r="A263" s="26" t="s">
        <v>1445</v>
      </c>
      <c r="B263" s="26"/>
      <c r="C263" s="26" t="s">
        <v>1442</v>
      </c>
      <c r="D263" s="26"/>
      <c r="E263" s="26"/>
    </row>
    <row r="264" spans="1:5" s="16" customFormat="1" ht="12.95" customHeight="1">
      <c r="A264" s="26" t="s">
        <v>1446</v>
      </c>
      <c r="B264" s="26"/>
      <c r="C264" s="26" t="s">
        <v>1447</v>
      </c>
      <c r="D264" s="26"/>
      <c r="E264" s="26"/>
    </row>
    <row r="265" spans="1:5" s="16" customFormat="1" ht="12.95" customHeight="1">
      <c r="A265" s="26" t="s">
        <v>1448</v>
      </c>
      <c r="B265" s="26"/>
      <c r="C265" s="26" t="s">
        <v>1449</v>
      </c>
      <c r="D265" s="26"/>
      <c r="E265" s="26"/>
    </row>
    <row r="266" spans="1:5" s="16" customFormat="1" ht="12.95" customHeight="1">
      <c r="A266" s="26" t="s">
        <v>1450</v>
      </c>
      <c r="B266" s="26"/>
      <c r="C266" s="26" t="s">
        <v>1451</v>
      </c>
      <c r="D266" s="26"/>
      <c r="E266" s="26"/>
    </row>
    <row r="267" spans="1:5" s="16" customFormat="1" ht="12.95" customHeight="1">
      <c r="A267" s="26" t="s">
        <v>1452</v>
      </c>
      <c r="B267" s="26"/>
      <c r="C267" s="26" t="s">
        <v>1453</v>
      </c>
      <c r="D267" s="26"/>
      <c r="E267" s="26"/>
    </row>
    <row r="268" spans="1:5" s="16" customFormat="1" ht="12.95" customHeight="1">
      <c r="A268" s="26" t="s">
        <v>1454</v>
      </c>
      <c r="B268" s="26"/>
      <c r="C268" s="26" t="s">
        <v>1455</v>
      </c>
      <c r="D268" s="26"/>
      <c r="E268" s="26"/>
    </row>
    <row r="269" spans="1:5" s="16" customFormat="1" ht="12.95" customHeight="1">
      <c r="A269" s="26" t="s">
        <v>1456</v>
      </c>
      <c r="B269" s="26"/>
      <c r="C269" s="26" t="s">
        <v>1457</v>
      </c>
      <c r="D269" s="26"/>
      <c r="E269" s="26"/>
    </row>
    <row r="270" spans="1:5" s="16" customFormat="1" ht="12.95" customHeight="1">
      <c r="A270" s="26" t="s">
        <v>1458</v>
      </c>
      <c r="B270" s="26"/>
      <c r="C270" s="26" t="s">
        <v>1459</v>
      </c>
      <c r="D270" s="26"/>
      <c r="E270" s="26"/>
    </row>
    <row r="271" spans="1:5" s="16" customFormat="1" ht="12.95" customHeight="1">
      <c r="A271" s="26" t="s">
        <v>1460</v>
      </c>
      <c r="B271" s="26"/>
      <c r="C271" s="26" t="s">
        <v>1459</v>
      </c>
      <c r="D271" s="26"/>
      <c r="E271" s="26"/>
    </row>
    <row r="272" spans="1:5" s="16" customFormat="1" ht="12.95" customHeight="1">
      <c r="A272" s="26" t="s">
        <v>1461</v>
      </c>
      <c r="B272" s="26"/>
      <c r="C272" s="26" t="s">
        <v>1462</v>
      </c>
      <c r="D272" s="26"/>
      <c r="E272" s="26"/>
    </row>
    <row r="273" spans="1:5" s="16" customFormat="1" ht="12.95" customHeight="1">
      <c r="A273" s="26" t="s">
        <v>1463</v>
      </c>
      <c r="B273" s="26"/>
      <c r="C273" s="26" t="s">
        <v>1464</v>
      </c>
      <c r="D273" s="26"/>
      <c r="E273" s="26"/>
    </row>
    <row r="274" spans="1:5" s="16" customFormat="1" ht="12.95" customHeight="1">
      <c r="A274" s="26" t="s">
        <v>1465</v>
      </c>
      <c r="B274" s="26"/>
      <c r="C274" s="26" t="s">
        <v>1466</v>
      </c>
      <c r="D274" s="26"/>
      <c r="E274" s="26"/>
    </row>
    <row r="275" spans="1:5" s="16" customFormat="1" ht="12.95" customHeight="1">
      <c r="A275" s="26" t="s">
        <v>1467</v>
      </c>
      <c r="B275" s="26"/>
      <c r="C275" s="26" t="s">
        <v>1468</v>
      </c>
      <c r="D275" s="26"/>
      <c r="E275" s="26"/>
    </row>
    <row r="276" spans="1:5" s="16" customFormat="1" ht="12.95" customHeight="1">
      <c r="A276" s="26" t="s">
        <v>1469</v>
      </c>
      <c r="B276" s="26"/>
      <c r="C276" s="26" t="s">
        <v>1470</v>
      </c>
      <c r="D276" s="26"/>
      <c r="E276" s="26"/>
    </row>
    <row r="277" spans="1:5" s="16" customFormat="1" ht="12.95" customHeight="1">
      <c r="A277" s="26" t="s">
        <v>1471</v>
      </c>
      <c r="B277" s="26"/>
      <c r="C277" s="26" t="s">
        <v>1472</v>
      </c>
      <c r="D277" s="26"/>
      <c r="E277" s="26"/>
    </row>
    <row r="278" spans="1:5" s="16" customFormat="1" ht="12.95" customHeight="1">
      <c r="A278" s="26" t="s">
        <v>1473</v>
      </c>
      <c r="B278" s="26"/>
      <c r="C278" s="26" t="s">
        <v>1474</v>
      </c>
      <c r="D278" s="26"/>
      <c r="E278" s="26"/>
    </row>
    <row r="279" spans="1:5" s="16" customFormat="1" ht="12.95" customHeight="1">
      <c r="A279" s="26" t="s">
        <v>1475</v>
      </c>
      <c r="B279" s="26"/>
      <c r="C279" s="26" t="s">
        <v>1476</v>
      </c>
      <c r="D279" s="26"/>
      <c r="E279" s="26"/>
    </row>
    <row r="280" spans="1:5" s="16" customFormat="1" ht="12.95" customHeight="1">
      <c r="A280" s="26" t="s">
        <v>1477</v>
      </c>
      <c r="B280" s="26"/>
      <c r="C280" s="26" t="s">
        <v>1478</v>
      </c>
      <c r="D280" s="26"/>
      <c r="E280" s="26"/>
    </row>
    <row r="281" spans="1:5" s="16" customFormat="1" ht="12.95" customHeight="1">
      <c r="A281" s="26" t="s">
        <v>1479</v>
      </c>
      <c r="B281" s="26"/>
      <c r="C281" s="26" t="s">
        <v>1480</v>
      </c>
      <c r="D281" s="26"/>
      <c r="E281" s="26"/>
    </row>
    <row r="282" spans="1:5" s="16" customFormat="1" ht="12.95" customHeight="1">
      <c r="A282" s="26" t="s">
        <v>621</v>
      </c>
      <c r="B282" s="26"/>
      <c r="C282" s="26" t="s">
        <v>1481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1482</v>
      </c>
      <c r="D283" s="26"/>
      <c r="E283" s="26"/>
    </row>
    <row r="284" spans="1:5" s="16" customFormat="1" ht="12.95" customHeight="1">
      <c r="A284" s="26" t="s">
        <v>864</v>
      </c>
      <c r="B284" s="26"/>
      <c r="C284" s="26" t="s">
        <v>1483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1484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1485</v>
      </c>
      <c r="D286" s="26"/>
      <c r="E286" s="26"/>
    </row>
    <row r="287" spans="1:5" s="16" customFormat="1" ht="12.95" customHeight="1">
      <c r="A287" s="26" t="s">
        <v>1486</v>
      </c>
      <c r="B287" s="26"/>
      <c r="C287" s="26" t="s">
        <v>1487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1488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1489</v>
      </c>
      <c r="D289" s="26"/>
      <c r="E289" s="26"/>
    </row>
    <row r="290" spans="1:5" s="16" customFormat="1" ht="12.95" customHeight="1">
      <c r="A290" s="26" t="s">
        <v>1490</v>
      </c>
      <c r="B290" s="26"/>
      <c r="C290" s="26" t="s">
        <v>1491</v>
      </c>
      <c r="D290" s="26"/>
      <c r="E290" s="26"/>
    </row>
    <row r="291" spans="1:5" s="16" customFormat="1" ht="12.95" customHeight="1">
      <c r="A291" s="26" t="s">
        <v>1492</v>
      </c>
      <c r="B291" s="26"/>
      <c r="C291" s="26" t="s">
        <v>1493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1482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1494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1495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1496</v>
      </c>
      <c r="D295" s="26"/>
      <c r="E295" s="26"/>
    </row>
    <row r="296" spans="1:5" s="16" customFormat="1" ht="12.95" customHeight="1">
      <c r="A296" s="26" t="s">
        <v>1497</v>
      </c>
      <c r="B296" s="26"/>
      <c r="C296" s="26" t="s">
        <v>1498</v>
      </c>
      <c r="D296" s="26"/>
      <c r="E296" s="26"/>
    </row>
    <row r="297" spans="1:5" s="16" customFormat="1" ht="12.95" customHeight="1">
      <c r="A297" s="26" t="s">
        <v>1499</v>
      </c>
      <c r="B297" s="26"/>
      <c r="C297" s="26" t="s">
        <v>1500</v>
      </c>
      <c r="D297" s="26"/>
      <c r="E297" s="26"/>
    </row>
    <row r="298" spans="1:5" s="16" customFormat="1" ht="12.95" customHeight="1">
      <c r="A298" s="26" t="s">
        <v>1501</v>
      </c>
      <c r="B298" s="26"/>
      <c r="C298" s="26" t="s">
        <v>1502</v>
      </c>
      <c r="D298" s="26"/>
      <c r="E298" s="26"/>
    </row>
    <row r="299" spans="1:5" s="16" customFormat="1" ht="12.95" customHeight="1">
      <c r="A299" s="26" t="s">
        <v>1503</v>
      </c>
      <c r="B299" s="26"/>
      <c r="C299" s="26" t="s">
        <v>1489</v>
      </c>
      <c r="D299" s="26"/>
      <c r="E299" s="26"/>
    </row>
    <row r="300" spans="1:5" s="16" customFormat="1" ht="12.95" customHeight="1">
      <c r="A300" s="26" t="s">
        <v>1504</v>
      </c>
      <c r="B300" s="26"/>
      <c r="C300" s="26" t="s">
        <v>1491</v>
      </c>
      <c r="D300" s="26"/>
      <c r="E300" s="26"/>
    </row>
    <row r="301" spans="1:5" s="16" customFormat="1" ht="12.95" customHeight="1">
      <c r="A301" s="26" t="s">
        <v>1505</v>
      </c>
      <c r="B301" s="26"/>
      <c r="C301" s="26" t="s">
        <v>1493</v>
      </c>
      <c r="D301" s="26"/>
      <c r="E301" s="26"/>
    </row>
    <row r="302" spans="1:5" s="16" customFormat="1" ht="12.95" customHeight="1">
      <c r="A302" s="26" t="s">
        <v>752</v>
      </c>
      <c r="B302" s="26"/>
      <c r="C302" s="26" t="s">
        <v>1482</v>
      </c>
      <c r="D302" s="26"/>
      <c r="E302" s="26"/>
    </row>
    <row r="303" spans="1:5" s="16" customFormat="1" ht="12.95" customHeight="1">
      <c r="A303" s="26" t="s">
        <v>1506</v>
      </c>
      <c r="B303" s="26"/>
      <c r="C303" s="26" t="s">
        <v>1494</v>
      </c>
      <c r="D303" s="26"/>
      <c r="E303" s="26"/>
    </row>
    <row r="304" spans="1:5" s="16" customFormat="1" ht="12.95" customHeight="1">
      <c r="A304" s="26" t="s">
        <v>643</v>
      </c>
      <c r="B304" s="26"/>
      <c r="C304" s="26" t="s">
        <v>1495</v>
      </c>
      <c r="D304" s="26"/>
      <c r="E304" s="26"/>
    </row>
    <row r="305" spans="1:5" s="16" customFormat="1" ht="12.95" customHeight="1">
      <c r="A305" s="26" t="s">
        <v>1507</v>
      </c>
      <c r="B305" s="26"/>
      <c r="C305" s="26" t="s">
        <v>1498</v>
      </c>
      <c r="D305" s="26"/>
      <c r="E305" s="26"/>
    </row>
    <row r="306" spans="1:5" s="16" customFormat="1" ht="12.95" customHeight="1">
      <c r="A306" s="26" t="s">
        <v>1508</v>
      </c>
      <c r="B306" s="26"/>
      <c r="C306" s="26" t="s">
        <v>1500</v>
      </c>
      <c r="D306" s="26"/>
      <c r="E306" s="26"/>
    </row>
    <row r="307" spans="1:5" s="16" customFormat="1" ht="12.95" customHeight="1">
      <c r="A307" s="26" t="s">
        <v>1509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1510</v>
      </c>
      <c r="B308" s="26"/>
      <c r="C308" s="26" t="s">
        <v>1511</v>
      </c>
      <c r="D308" s="26"/>
      <c r="E308" s="26"/>
    </row>
    <row r="309" spans="1:5" s="16" customFormat="1" ht="12.95" customHeight="1">
      <c r="A309" s="26" t="s">
        <v>1512</v>
      </c>
      <c r="B309" s="26"/>
      <c r="C309" s="26" t="s">
        <v>1513</v>
      </c>
      <c r="D309" s="26"/>
      <c r="E309" s="26"/>
    </row>
    <row r="310" spans="1:5" s="16" customFormat="1" ht="12.95" customHeight="1">
      <c r="A310" s="26" t="s">
        <v>1514</v>
      </c>
      <c r="B310" s="26"/>
      <c r="C310" s="26" t="s">
        <v>1515</v>
      </c>
      <c r="D310" s="26"/>
      <c r="E310" s="26"/>
    </row>
    <row r="311" spans="1:5" s="16" customFormat="1" ht="12.95" customHeight="1">
      <c r="A311" s="26" t="s">
        <v>1516</v>
      </c>
      <c r="B311" s="26"/>
      <c r="C311" s="26" t="s">
        <v>1517</v>
      </c>
      <c r="D311" s="26"/>
      <c r="E311" s="26"/>
    </row>
    <row r="312" spans="1:5" s="16" customFormat="1" ht="12.95" customHeight="1">
      <c r="A312" s="26" t="s">
        <v>1518</v>
      </c>
      <c r="B312" s="26"/>
      <c r="C312" s="26" t="s">
        <v>1519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1520</v>
      </c>
      <c r="D313" s="26"/>
      <c r="E313" s="26"/>
    </row>
    <row r="314" spans="1:5" s="16" customFormat="1" ht="12.95" customHeight="1">
      <c r="A314" s="26" t="s">
        <v>1521</v>
      </c>
      <c r="B314" s="26"/>
      <c r="C314" s="26" t="s">
        <v>1522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1520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1522</v>
      </c>
      <c r="D316" s="26"/>
      <c r="E316" s="26"/>
    </row>
    <row r="317" spans="1:5" s="16" customFormat="1" ht="12.95" customHeight="1">
      <c r="A317" s="26" t="s">
        <v>1523</v>
      </c>
      <c r="B317" s="26"/>
      <c r="C317" s="26" t="s">
        <v>1520</v>
      </c>
      <c r="D317" s="26"/>
      <c r="E317" s="26"/>
    </row>
    <row r="318" spans="1:5" s="16" customFormat="1" ht="12.95" customHeight="1">
      <c r="A318" s="26" t="s">
        <v>971</v>
      </c>
      <c r="B318" s="26"/>
      <c r="C318" s="26" t="s">
        <v>1519</v>
      </c>
      <c r="D318" s="26"/>
      <c r="E318" s="26"/>
    </row>
    <row r="319" spans="1:5" s="16" customFormat="1" ht="12.95" customHeight="1">
      <c r="A319" s="26" t="s">
        <v>1524</v>
      </c>
      <c r="B319" s="26"/>
      <c r="C319" s="26" t="s">
        <v>1525</v>
      </c>
      <c r="D319" s="26"/>
      <c r="E319" s="26"/>
    </row>
    <row r="320" spans="1:5" s="16" customFormat="1" ht="12.95" customHeight="1">
      <c r="A320" s="26" t="s">
        <v>1526</v>
      </c>
      <c r="B320" s="26"/>
      <c r="C320" s="26" t="s">
        <v>1527</v>
      </c>
      <c r="D320" s="26"/>
      <c r="E320" s="26"/>
    </row>
    <row r="321" spans="1:5" s="16" customFormat="1" ht="12.95" customHeight="1">
      <c r="A321" s="26" t="s">
        <v>1528</v>
      </c>
      <c r="B321" s="26"/>
      <c r="C321" s="26" t="s">
        <v>1529</v>
      </c>
      <c r="D321" s="26"/>
      <c r="E321" s="26"/>
    </row>
    <row r="322" spans="1:5" s="16" customFormat="1" ht="12.95" customHeight="1">
      <c r="A322" s="26" t="s">
        <v>1530</v>
      </c>
      <c r="B322" s="26"/>
      <c r="C322" s="26" t="s">
        <v>1531</v>
      </c>
      <c r="D322" s="26"/>
      <c r="E322" s="26"/>
    </row>
    <row r="323" spans="1:5" s="16" customFormat="1" ht="12.95" customHeight="1">
      <c r="A323" s="26" t="s">
        <v>1532</v>
      </c>
      <c r="B323" s="26"/>
      <c r="C323" s="26" t="s">
        <v>1533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2024-05-17T23:43:28Z</dcterms:modified>
</cp:coreProperties>
</file>